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hab-k\Desktop\"/>
    </mc:Choice>
  </mc:AlternateContent>
  <xr:revisionPtr revIDLastSave="0" documentId="13_ncr:1_{D027BFED-A926-4E28-BCF8-F5D61949C9F2}" xr6:coauthVersionLast="47" xr6:coauthVersionMax="47" xr10:uidLastSave="{00000000-0000-0000-0000-000000000000}"/>
  <bookViews>
    <workbookView xWindow="28680" yWindow="-120" windowWidth="29040" windowHeight="15840" activeTab="5" xr2:uid="{7A10D37F-0A09-4EA7-8FB4-754DC3C3C1C3}"/>
  </bookViews>
  <sheets>
    <sheet name="Cover" sheetId="1" r:id="rId1"/>
    <sheet name="Disclaimer" sheetId="2" r:id="rId2"/>
    <sheet name="Content" sheetId="3" r:id="rId3"/>
    <sheet name="Environmental KPIs &gt;&gt;&gt;" sheetId="4" r:id="rId4"/>
    <sheet name="1. Energy" sheetId="5" r:id="rId5"/>
    <sheet name="2. GHG Emissions" sheetId="6" r:id="rId6"/>
    <sheet name="3. Water and Material" sheetId="7" r:id="rId7"/>
    <sheet name="4. Environmental Training" sheetId="8" r:id="rId8"/>
    <sheet name="Social KPIs &gt;&gt;&gt;" sheetId="9" r:id="rId9"/>
    <sheet name="6. Our Community" sheetId="11" r:id="rId10"/>
    <sheet name="5. Our People" sheetId="10" r:id="rId11"/>
    <sheet name="7. Supplier Social Impact" sheetId="12" r:id="rId12"/>
    <sheet name="8. Our Customers" sheetId="13" r:id="rId13"/>
    <sheet name="Governance KPIs &gt;&gt;&gt;" sheetId="14" r:id="rId14"/>
    <sheet name="9. Governance Structure" sheetId="15" r:id="rId15"/>
    <sheet name="10. Ethics and Data Privacy" sheetId="16" r:id="rId1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9" i="5" l="1"/>
  <c r="D219" i="6"/>
  <c r="D237" i="6" s="1"/>
  <c r="D220" i="6"/>
  <c r="D238" i="6" s="1"/>
  <c r="D221" i="6"/>
  <c r="D239" i="6" s="1"/>
  <c r="D224" i="6"/>
  <c r="D242" i="6" s="1"/>
  <c r="D225" i="6"/>
  <c r="D243" i="6" s="1"/>
  <c r="D227" i="6"/>
  <c r="D245" i="6" s="1"/>
  <c r="D228" i="6"/>
  <c r="D246" i="6" s="1"/>
  <c r="D229" i="6"/>
  <c r="D247" i="6" s="1"/>
  <c r="D230" i="6"/>
  <c r="D248" i="6" s="1"/>
  <c r="C220" i="6"/>
  <c r="C238" i="6" s="1"/>
  <c r="C221" i="6"/>
  <c r="C239" i="6" s="1"/>
  <c r="C224" i="6"/>
  <c r="C242" i="6" s="1"/>
  <c r="C225" i="6"/>
  <c r="C243" i="6" s="1"/>
  <c r="C227" i="6"/>
  <c r="C245" i="6" s="1"/>
  <c r="C228" i="6"/>
  <c r="C246" i="6" s="1"/>
  <c r="C229" i="6"/>
  <c r="C247" i="6" s="1"/>
  <c r="C230" i="6"/>
  <c r="C248" i="6" s="1"/>
  <c r="C219" i="6"/>
  <c r="C237" i="6" s="1"/>
  <c r="F113" i="5"/>
  <c r="F130" i="5" s="1"/>
  <c r="F111" i="5"/>
  <c r="F128" i="5" s="1"/>
  <c r="F110" i="5"/>
  <c r="F127" i="5" s="1"/>
  <c r="F109" i="5"/>
  <c r="F126" i="5" s="1"/>
  <c r="F112" i="5"/>
  <c r="F129" i="5" s="1"/>
  <c r="D87" i="5"/>
  <c r="E87" i="5"/>
  <c r="F87" i="5"/>
  <c r="C87" i="5"/>
  <c r="D53" i="5"/>
  <c r="E53" i="5"/>
  <c r="F53" i="5"/>
  <c r="C53" i="5"/>
  <c r="D36" i="5"/>
  <c r="E36" i="5"/>
  <c r="C36" i="5"/>
  <c r="E19" i="5"/>
  <c r="F19" i="5"/>
  <c r="C19" i="5"/>
  <c r="D70" i="5"/>
  <c r="E70" i="5"/>
  <c r="F70" i="5"/>
  <c r="C70" i="5"/>
  <c r="C110" i="5"/>
  <c r="C127" i="5" s="1"/>
  <c r="D110" i="5"/>
  <c r="D127" i="5" s="1"/>
  <c r="E110" i="5"/>
  <c r="E127" i="5" s="1"/>
  <c r="C111" i="5"/>
  <c r="C128" i="5" s="1"/>
  <c r="D111" i="5"/>
  <c r="D128" i="5" s="1"/>
  <c r="E111" i="5"/>
  <c r="E128" i="5" s="1"/>
  <c r="C112" i="5"/>
  <c r="C129" i="5" s="1"/>
  <c r="D112" i="5"/>
  <c r="D129" i="5" s="1"/>
  <c r="E112" i="5"/>
  <c r="E129" i="5" s="1"/>
  <c r="C113" i="5"/>
  <c r="C130" i="5" s="1"/>
  <c r="D113" i="5"/>
  <c r="D130" i="5" s="1"/>
  <c r="E113" i="5"/>
  <c r="E130" i="5" s="1"/>
  <c r="C114" i="5"/>
  <c r="C131" i="5" s="1"/>
  <c r="D114" i="5"/>
  <c r="D131" i="5" s="1"/>
  <c r="E114" i="5"/>
  <c r="E131" i="5" s="1"/>
  <c r="F114" i="5"/>
  <c r="F131" i="5" s="1"/>
  <c r="C115" i="5"/>
  <c r="C132" i="5" s="1"/>
  <c r="D115" i="5"/>
  <c r="D132" i="5" s="1"/>
  <c r="E115" i="5"/>
  <c r="E132" i="5" s="1"/>
  <c r="F115" i="5"/>
  <c r="F132" i="5" s="1"/>
  <c r="C116" i="5"/>
  <c r="C133" i="5" s="1"/>
  <c r="D116" i="5"/>
  <c r="D133" i="5" s="1"/>
  <c r="E116" i="5"/>
  <c r="E133" i="5" s="1"/>
  <c r="F116" i="5"/>
  <c r="F133" i="5" s="1"/>
  <c r="C117" i="5"/>
  <c r="C134" i="5" s="1"/>
  <c r="D117" i="5"/>
  <c r="D134" i="5" s="1"/>
  <c r="E117" i="5"/>
  <c r="E134" i="5" s="1"/>
  <c r="F117" i="5"/>
  <c r="F134" i="5" s="1"/>
  <c r="C118" i="5"/>
  <c r="C135" i="5" s="1"/>
  <c r="D118" i="5"/>
  <c r="D135" i="5" s="1"/>
  <c r="E118" i="5"/>
  <c r="E135" i="5" s="1"/>
  <c r="F118" i="5"/>
  <c r="F135" i="5" s="1"/>
  <c r="C119" i="5"/>
  <c r="C136" i="5" s="1"/>
  <c r="D119" i="5"/>
  <c r="D136" i="5" s="1"/>
  <c r="E119" i="5"/>
  <c r="E136" i="5" s="1"/>
  <c r="F119" i="5"/>
  <c r="F136" i="5" s="1"/>
  <c r="C120" i="5"/>
  <c r="C137" i="5" s="1"/>
  <c r="D120" i="5"/>
  <c r="D137" i="5" s="1"/>
  <c r="E120" i="5"/>
  <c r="E137" i="5" s="1"/>
  <c r="F120" i="5"/>
  <c r="F137" i="5" s="1"/>
  <c r="D109" i="5"/>
  <c r="D126" i="5" s="1"/>
  <c r="E109" i="5"/>
  <c r="C109" i="5"/>
  <c r="C126" i="5" s="1"/>
  <c r="E121" i="5" l="1"/>
  <c r="E138" i="5" s="1"/>
  <c r="F36" i="5"/>
  <c r="D121" i="5"/>
  <c r="D138" i="5" s="1"/>
  <c r="C121" i="5"/>
  <c r="C138" i="5" s="1"/>
  <c r="E126" i="5"/>
  <c r="F121" i="5"/>
  <c r="F138" i="5" s="1"/>
  <c r="F201" i="6"/>
  <c r="F220" i="6" s="1"/>
  <c r="F238" i="6" s="1"/>
  <c r="F202" i="6"/>
  <c r="F221" i="6" s="1"/>
  <c r="F239" i="6" s="1"/>
  <c r="F203" i="6"/>
  <c r="F204" i="6"/>
  <c r="F223" i="6" s="1"/>
  <c r="F241" i="6" s="1"/>
  <c r="F205" i="6"/>
  <c r="F224" i="6" s="1"/>
  <c r="F242" i="6" s="1"/>
  <c r="F206" i="6"/>
  <c r="F225" i="6" s="1"/>
  <c r="F243" i="6" s="1"/>
  <c r="F207" i="6"/>
  <c r="F226" i="6" s="1"/>
  <c r="F244" i="6" s="1"/>
  <c r="F208" i="6"/>
  <c r="F227" i="6" s="1"/>
  <c r="F245" i="6" s="1"/>
  <c r="F209" i="6"/>
  <c r="F210" i="6"/>
  <c r="F211" i="6"/>
  <c r="F200" i="6"/>
  <c r="F219" i="6" s="1"/>
  <c r="F59" i="6"/>
  <c r="F60" i="6"/>
  <c r="F61" i="6"/>
  <c r="F62" i="6"/>
  <c r="F63" i="6"/>
  <c r="F64" i="6"/>
  <c r="F65" i="6"/>
  <c r="F66" i="6"/>
  <c r="F67" i="6"/>
  <c r="F68" i="6"/>
  <c r="F69" i="6"/>
  <c r="F58" i="6"/>
  <c r="F230" i="6" l="1"/>
  <c r="F248" i="6" s="1"/>
  <c r="F222" i="6"/>
  <c r="F240" i="6" s="1"/>
  <c r="F229" i="6"/>
  <c r="F247" i="6" s="1"/>
  <c r="F228" i="6"/>
  <c r="F246" i="6" s="1"/>
  <c r="F237" i="6"/>
  <c r="F74" i="16"/>
  <c r="F38" i="13"/>
  <c r="F20" i="13"/>
  <c r="F249" i="11"/>
  <c r="F213" i="11"/>
  <c r="F192" i="11"/>
  <c r="F156" i="11"/>
  <c r="F155" i="11"/>
  <c r="F125" i="11"/>
  <c r="F107" i="11"/>
  <c r="F106" i="11"/>
  <c r="F76" i="11"/>
  <c r="F55" i="11"/>
  <c r="F19" i="11"/>
  <c r="D1046" i="10"/>
  <c r="E1046" i="10"/>
  <c r="C1046" i="10"/>
  <c r="F1028" i="10"/>
  <c r="F778" i="10"/>
  <c r="F779" i="10"/>
  <c r="F777" i="10"/>
  <c r="F735" i="10"/>
  <c r="F734" i="10"/>
  <c r="F704" i="10"/>
  <c r="F338" i="10"/>
  <c r="F337" i="10"/>
  <c r="F307" i="10"/>
  <c r="F306" i="10"/>
  <c r="F123" i="10"/>
  <c r="F124" i="10"/>
  <c r="F122" i="10"/>
  <c r="F50" i="10"/>
  <c r="F49" i="10"/>
  <c r="F20" i="10"/>
  <c r="D90" i="12"/>
  <c r="E90" i="12"/>
  <c r="F53" i="8"/>
  <c r="D104" i="7"/>
  <c r="E104" i="7"/>
  <c r="F104" i="7"/>
  <c r="F87" i="7"/>
  <c r="F70" i="7"/>
  <c r="F36" i="7"/>
  <c r="F19" i="7"/>
  <c r="F195" i="6"/>
  <c r="E195" i="6"/>
  <c r="F178" i="6"/>
  <c r="E178" i="6"/>
  <c r="F88" i="6"/>
  <c r="E88" i="6"/>
  <c r="D88" i="6"/>
  <c r="C88" i="6"/>
  <c r="F156" i="5"/>
  <c r="F104" i="5"/>
  <c r="F274" i="10" l="1"/>
  <c r="F19" i="8"/>
  <c r="F161" i="6"/>
  <c r="F144" i="6"/>
  <c r="F127" i="6"/>
  <c r="F108" i="6"/>
  <c r="F53" i="6"/>
  <c r="F36" i="6"/>
  <c r="F19" i="6"/>
  <c r="E17" i="11"/>
  <c r="E14" i="11"/>
  <c r="D14" i="11"/>
  <c r="E13" i="11"/>
  <c r="E12" i="11"/>
  <c r="E11" i="11"/>
  <c r="D11" i="11"/>
  <c r="C11" i="11"/>
  <c r="E10" i="11"/>
  <c r="D10" i="11"/>
  <c r="E274" i="10"/>
  <c r="D274" i="10"/>
  <c r="C274" i="10"/>
  <c r="E124" i="10"/>
  <c r="E53" i="8"/>
  <c r="D53" i="8"/>
  <c r="E19" i="8"/>
  <c r="D19" i="8"/>
  <c r="E70" i="7"/>
  <c r="E211" i="6"/>
  <c r="E210" i="6"/>
  <c r="E209" i="6"/>
  <c r="E208" i="6"/>
  <c r="E207" i="6"/>
  <c r="E206" i="6"/>
  <c r="E205" i="6"/>
  <c r="E204" i="6"/>
  <c r="E203" i="6"/>
  <c r="E222" i="6" s="1"/>
  <c r="E240" i="6" s="1"/>
  <c r="E202" i="6"/>
  <c r="E221" i="6" s="1"/>
  <c r="E239" i="6" s="1"/>
  <c r="E201" i="6"/>
  <c r="E220" i="6" s="1"/>
  <c r="E238" i="6" s="1"/>
  <c r="E200" i="6"/>
  <c r="E161" i="6"/>
  <c r="E144" i="6"/>
  <c r="E127" i="6"/>
  <c r="E108" i="6"/>
  <c r="E69" i="6"/>
  <c r="E68" i="6"/>
  <c r="E67" i="6"/>
  <c r="E66" i="6"/>
  <c r="E65" i="6"/>
  <c r="D65" i="6"/>
  <c r="D226" i="6" s="1"/>
  <c r="D244" i="6" s="1"/>
  <c r="C65" i="6"/>
  <c r="C226" i="6" s="1"/>
  <c r="C244" i="6" s="1"/>
  <c r="E64" i="6"/>
  <c r="E63" i="6"/>
  <c r="E62" i="6"/>
  <c r="D62" i="6"/>
  <c r="D223" i="6" s="1"/>
  <c r="D241" i="6" s="1"/>
  <c r="C62" i="6"/>
  <c r="C223" i="6" s="1"/>
  <c r="C241" i="6" s="1"/>
  <c r="E61" i="6"/>
  <c r="D61" i="6"/>
  <c r="D222" i="6" s="1"/>
  <c r="D240" i="6" s="1"/>
  <c r="C61" i="6"/>
  <c r="C222" i="6" s="1"/>
  <c r="C240" i="6" s="1"/>
  <c r="E60" i="6"/>
  <c r="E59" i="6"/>
  <c r="E58" i="6"/>
  <c r="E53" i="6"/>
  <c r="E36" i="6"/>
  <c r="D36" i="6"/>
  <c r="C36" i="6"/>
  <c r="E19" i="6"/>
  <c r="D19" i="6"/>
  <c r="C19" i="6"/>
  <c r="F212" i="6" l="1"/>
  <c r="E223" i="6"/>
  <c r="E241" i="6" s="1"/>
  <c r="E219" i="6"/>
  <c r="E237" i="6" s="1"/>
  <c r="E228" i="6"/>
  <c r="E246" i="6" s="1"/>
  <c r="E229" i="6"/>
  <c r="E247" i="6" s="1"/>
  <c r="E224" i="6"/>
  <c r="E242" i="6" s="1"/>
  <c r="E225" i="6"/>
  <c r="E243" i="6" s="1"/>
  <c r="E226" i="6"/>
  <c r="E244" i="6" s="1"/>
  <c r="E227" i="6"/>
  <c r="E245" i="6" s="1"/>
  <c r="E230" i="6"/>
  <c r="E248" i="6" s="1"/>
  <c r="F70" i="6"/>
  <c r="C70" i="6"/>
  <c r="D70" i="6"/>
  <c r="E70" i="6"/>
  <c r="E212" i="6"/>
  <c r="F231" i="6" l="1"/>
  <c r="F249" i="6" s="1"/>
  <c r="C231" i="6"/>
  <c r="C249" i="6" s="1"/>
  <c r="D231" i="6" l="1"/>
  <c r="D249" i="6" s="1"/>
  <c r="E231" i="6"/>
  <c r="E249" i="6" s="1"/>
</calcChain>
</file>

<file path=xl/sharedStrings.xml><?xml version="1.0" encoding="utf-8"?>
<sst xmlns="http://schemas.openxmlformats.org/spreadsheetml/2006/main" count="2596" uniqueCount="612">
  <si>
    <t>Arab Bank plc</t>
  </si>
  <si>
    <t>Environmental, Social, and Governance (ESG) Data Pack</t>
  </si>
  <si>
    <t>Web: Arabbank.com</t>
  </si>
  <si>
    <t>FY 2025</t>
  </si>
  <si>
    <t>Forward-looking statements</t>
  </si>
  <si>
    <t>This document includes forward-looking statements based on current beliefs and expectations about future events. Forward-looking statements include projections and estimates. Forward-looking statements are not guarantees of future performance, results or occurrences and are subject to inherent risks, uncertainties and assumptions about Arab Bank plc investments, developments, banking industry trends, changes in political, social and/or economic conditions globally, in particular energy prices, technological innovations, climate-related events and other unforeseen events or conditions.
Those events are uncertain; their outcome may differ from current expectations which may in turn significantly affect expected results. Actual results may differ materially from those projected or implied in these forward-looking statements. Any forward-looking statement contained in this report speaks as of the date of this report. Arab Bank plc undertakes no obligation to publicly revise or update any forward-looking statements in light of new information or future events.
The information contained in this document as it relates to parties other than Arab Bank plc or derived from external sources has not been independently verified and no representation or warranty expressed or implied is made as to, and no reliance should be placed on, the fairness, accuracy, completeness or correctness of the information or opinions contained herein.
Neither Arab Bank plc nor its representatives shall have any liability whatsoever for any loss however arising from any use of this report or its contents or otherwise arising in connection with this report. Arab Bank plc, its affiliates and its representatives expressly disclaim any liability and responsibility for any decisions or actions which you may take and for any damage or losses you may suffer from your use of or reliance on this report.
You are advised to exercise your own independent judgment (with the advice of your professional advisers as necessary) with respect to the risks and consequences of any matter contained in this document.</t>
  </si>
  <si>
    <t>Basis for Preparation and Caution Regarding Data Limitation</t>
  </si>
  <si>
    <t xml:space="preserve">1. information in this document is unaudited unless otherwise stated; </t>
  </si>
  <si>
    <t xml:space="preserve">2. all information, positions and statements set out in this document are subject to change without notice; </t>
  </si>
  <si>
    <t xml:space="preserve">3. the information included in this document does not constitute any investment, accounting, legal, regulatory, or tax advice;   </t>
  </si>
  <si>
    <t xml:space="preserve">4. the information included in this document may have been prepared using models, methodologies and data that which are subject to certain limitations and may be subject to abjustment that is beyond our control; </t>
  </si>
  <si>
    <t xml:space="preserve">5. the data contained in this document represent available data and estimates at the relevant time;  </t>
  </si>
  <si>
    <t xml:space="preserve">6. further development of reporting, standards or other principles could impact the information included in this document or any metrics, data and targets included in this document; </t>
  </si>
  <si>
    <t>Table of Content</t>
  </si>
  <si>
    <t>Environmental KPIs</t>
  </si>
  <si>
    <t>1. ENERGY</t>
  </si>
  <si>
    <t>2. GHG EMISSIONS</t>
  </si>
  <si>
    <t>3. WATER AND MATERIAL</t>
  </si>
  <si>
    <t>4. ENVIRONMENTAL TRAINING</t>
  </si>
  <si>
    <t>Social KPIs</t>
  </si>
  <si>
    <t>5. OUR PEOPLE</t>
  </si>
  <si>
    <t>6. OUR COMMUNITY</t>
  </si>
  <si>
    <t>7. SUPPLIERS SOCIAL IMPACT</t>
  </si>
  <si>
    <t>8. OUR CUSTOMERS</t>
  </si>
  <si>
    <t>Governance KPIs</t>
  </si>
  <si>
    <t xml:space="preserve">9. GOVERNANCE STRUCTURE AND COMPOSITION  </t>
  </si>
  <si>
    <t>10. BUSINESS ETHICS AND DATA PRIVACY</t>
  </si>
  <si>
    <t>Energy Data</t>
  </si>
  <si>
    <r>
      <t>2022</t>
    </r>
    <r>
      <rPr>
        <b/>
        <vertAlign val="superscript"/>
        <sz val="8"/>
        <color theme="1"/>
        <rFont val="Arial"/>
        <family val="2"/>
      </rPr>
      <t>(1)</t>
    </r>
  </si>
  <si>
    <r>
      <t>2023</t>
    </r>
    <r>
      <rPr>
        <b/>
        <vertAlign val="superscript"/>
        <sz val="8"/>
        <color theme="1"/>
        <rFont val="Arial"/>
        <family val="2"/>
      </rPr>
      <t>(1)</t>
    </r>
  </si>
  <si>
    <t>Litre</t>
  </si>
  <si>
    <t>Gasoline consumption</t>
  </si>
  <si>
    <t>Algeria</t>
  </si>
  <si>
    <t>Bahrain</t>
  </si>
  <si>
    <t>China</t>
  </si>
  <si>
    <t>Egypt</t>
  </si>
  <si>
    <t>Jordan</t>
  </si>
  <si>
    <t>Lebanon</t>
  </si>
  <si>
    <t>Morocco</t>
  </si>
  <si>
    <t>Palestine</t>
  </si>
  <si>
    <t xml:space="preserve">Qatar </t>
  </si>
  <si>
    <t>Singapore</t>
  </si>
  <si>
    <t>UAE</t>
  </si>
  <si>
    <t>Yemen</t>
  </si>
  <si>
    <t>Total Arab Bank plc</t>
  </si>
  <si>
    <t>Diesel consumption</t>
  </si>
  <si>
    <t>Heating diesel and standby electricity generators</t>
  </si>
  <si>
    <t>kWh</t>
  </si>
  <si>
    <t>Total electricity consumption from conventional hydrocarbon resources</t>
  </si>
  <si>
    <t>Total electricity consumption from renewable resources</t>
  </si>
  <si>
    <t>%</t>
  </si>
  <si>
    <t>Percentage of electricity generated from renewable resources</t>
  </si>
  <si>
    <t>GJ</t>
  </si>
  <si>
    <t>Total energy consumption within the bank (direct and indirect)</t>
  </si>
  <si>
    <t>GJ/employee</t>
  </si>
  <si>
    <t>Energy intensity (total energy consumption within the bank per full-time employee)</t>
  </si>
  <si>
    <t>Footnotes</t>
  </si>
  <si>
    <t>(1) Data represent performance for Jordan, Palestine, and Egypt</t>
  </si>
  <si>
    <t>GHG Emissions Data</t>
  </si>
  <si>
    <r>
      <t>2024</t>
    </r>
    <r>
      <rPr>
        <b/>
        <vertAlign val="superscript"/>
        <sz val="8"/>
        <color theme="1"/>
        <rFont val="Arial"/>
        <family val="2"/>
      </rPr>
      <t>(2)</t>
    </r>
  </si>
  <si>
    <t>tCO2e</t>
  </si>
  <si>
    <t xml:space="preserve">Scope 1 - Stationary Combustion </t>
  </si>
  <si>
    <t xml:space="preserve">Scope 1 - Mobile Combustion </t>
  </si>
  <si>
    <t xml:space="preserve">Scope 1 - Fugitive Emissions </t>
  </si>
  <si>
    <t>Scope 1 - Total</t>
  </si>
  <si>
    <t xml:space="preserve">Scope 3 - Purchased Goods and Services </t>
  </si>
  <si>
    <t xml:space="preserve">Scope 3 - Capital Goods  </t>
  </si>
  <si>
    <t xml:space="preserve">Scope 3 - Fuel and Energy Related Activities </t>
  </si>
  <si>
    <t>Scope 3 - Business Travel</t>
  </si>
  <si>
    <t>Scope 3 - Total</t>
  </si>
  <si>
    <t>tCO2e/employee</t>
  </si>
  <si>
    <t>GHG energy intensity</t>
  </si>
  <si>
    <t>(2) Data represent performance for Jordan, Palestine, and Egypt</t>
  </si>
  <si>
    <t>Water and Material</t>
  </si>
  <si>
    <r>
      <t>m</t>
    </r>
    <r>
      <rPr>
        <b/>
        <vertAlign val="superscript"/>
        <sz val="8"/>
        <color theme="1"/>
        <rFont val="Arial"/>
        <family val="2"/>
      </rPr>
      <t>3</t>
    </r>
  </si>
  <si>
    <t>Water consumption</t>
  </si>
  <si>
    <t>Water discharge</t>
  </si>
  <si>
    <r>
      <t>m</t>
    </r>
    <r>
      <rPr>
        <b/>
        <vertAlign val="superscript"/>
        <sz val="8"/>
        <color theme="1"/>
        <rFont val="Arial"/>
        <family val="2"/>
      </rPr>
      <t>3</t>
    </r>
    <r>
      <rPr>
        <b/>
        <sz val="8"/>
        <color theme="1"/>
        <rFont val="Arial"/>
        <family val="2"/>
      </rPr>
      <t>/employee</t>
    </r>
  </si>
  <si>
    <t>Water intensity</t>
  </si>
  <si>
    <t>Tons</t>
  </si>
  <si>
    <t>Paper consumption</t>
  </si>
  <si>
    <t>Paper recycled</t>
  </si>
  <si>
    <t>Environmental Training</t>
  </si>
  <si>
    <t>Number</t>
  </si>
  <si>
    <t>Number of employees who took environmental related training</t>
  </si>
  <si>
    <t>Percentage of employees who took environmental related training from total employees</t>
  </si>
  <si>
    <t>Hours</t>
  </si>
  <si>
    <t>Total hours of environmental related training provided for employees</t>
  </si>
  <si>
    <t>Diversity and Inclusion</t>
  </si>
  <si>
    <t>Total number of employees (full-time and part-time)</t>
  </si>
  <si>
    <t>Total number of employees by gender</t>
  </si>
  <si>
    <t>Algeria - females</t>
  </si>
  <si>
    <t>Algeria - males</t>
  </si>
  <si>
    <t>Bahrain - females</t>
  </si>
  <si>
    <t>Bahrain - males</t>
  </si>
  <si>
    <t>China - females</t>
  </si>
  <si>
    <t>China - males</t>
  </si>
  <si>
    <t>Egypt - females</t>
  </si>
  <si>
    <t>Egypt - males</t>
  </si>
  <si>
    <t>Jordan - females</t>
  </si>
  <si>
    <t>Jordan - males</t>
  </si>
  <si>
    <t>Lebanon - females</t>
  </si>
  <si>
    <t>Lebanon - males</t>
  </si>
  <si>
    <t>Morocco - females</t>
  </si>
  <si>
    <t>Morocco - males</t>
  </si>
  <si>
    <t>Palestine - females</t>
  </si>
  <si>
    <t>Palestine - males</t>
  </si>
  <si>
    <t>Qatar - females</t>
  </si>
  <si>
    <t>Qatar - males</t>
  </si>
  <si>
    <t>Singapore - females</t>
  </si>
  <si>
    <t>Singapore - males</t>
  </si>
  <si>
    <t>UAE - females</t>
  </si>
  <si>
    <t>UAE - males</t>
  </si>
  <si>
    <t>Yemen - females</t>
  </si>
  <si>
    <t>Yemen - males</t>
  </si>
  <si>
    <t>Arab Bank plc - females</t>
  </si>
  <si>
    <t>Arab Bank plc - males</t>
  </si>
  <si>
    <t>Gender representation by level</t>
  </si>
  <si>
    <t>Algeria - percentage of female employees in senior management positions</t>
  </si>
  <si>
    <t>Algeria - percentage of female employees in middle management positions</t>
  </si>
  <si>
    <t>Bahrain - percentage of female employees in senior management positions</t>
  </si>
  <si>
    <t>Bahrain - percentage of female employees in middle management positions</t>
  </si>
  <si>
    <t>China - percentage of female employees in senior management positions</t>
  </si>
  <si>
    <t>China - percentage of female employees in middle management positions</t>
  </si>
  <si>
    <t>Egypt - percentage of female employees in senior management positions</t>
  </si>
  <si>
    <t>Egypt - percentage of female employees in middle management positions</t>
  </si>
  <si>
    <t>Jordan - percentage of female employees in senior management positions</t>
  </si>
  <si>
    <t>Jordan - percentage of female employees in middle management positions</t>
  </si>
  <si>
    <t>Lebanon - percentage of female employees in senior management positions</t>
  </si>
  <si>
    <t>Lebanon - percentage of female employees in middle management positions</t>
  </si>
  <si>
    <t>Morocco - percentage of female employees in senior management positions</t>
  </si>
  <si>
    <t>Morocco - percentage of female employees in middle management positions</t>
  </si>
  <si>
    <t>Palestine - percentage of female employees in senior management positions</t>
  </si>
  <si>
    <t>Palestine - percentage of female employees in middle management positions</t>
  </si>
  <si>
    <t>Qatar - percentage of female employees in senior management positions</t>
  </si>
  <si>
    <t>Qatar - percentage of female employees in middle management positions</t>
  </si>
  <si>
    <t>Singapore - percentage of female employees in senior management positions</t>
  </si>
  <si>
    <t>Singapore - percentage of female employees in middle management positions</t>
  </si>
  <si>
    <t>UAE - percentage of female employees in senior management positions</t>
  </si>
  <si>
    <t>UAE - percentage of female employees in middle management positions</t>
  </si>
  <si>
    <t>Yemen - percentage of female employees in senior management positions</t>
  </si>
  <si>
    <t>Yemen - percentage of female employees in middle management positions</t>
  </si>
  <si>
    <t>Arab Bank plc - percentage of female employees in senior management positions</t>
  </si>
  <si>
    <t>Arab Bank plc - percentage of female employees in middle management positions</t>
  </si>
  <si>
    <t>Employment by contract</t>
  </si>
  <si>
    <t>Algeria - number of employees with permanent contact</t>
  </si>
  <si>
    <t>Algeria - number of employees with temporary contact</t>
  </si>
  <si>
    <t>Algeria - number of workers who are not employees and whose work is controlled by the bank</t>
  </si>
  <si>
    <t>Bahrain - number of employees with permanent contact</t>
  </si>
  <si>
    <t>Bahrain - number of employees with temporary contact</t>
  </si>
  <si>
    <t>Bahrain - number of workers who are not employees and whose work is controlled by the bank</t>
  </si>
  <si>
    <t>China - number of employees with permanent contact</t>
  </si>
  <si>
    <t>China - number of employees with temporary contact</t>
  </si>
  <si>
    <t>China - number of workers who are not employees and whose work is controlled by the bank</t>
  </si>
  <si>
    <t>Egypt - number of employees with permanent contact</t>
  </si>
  <si>
    <t>Egypt - number of employees with temporary contact</t>
  </si>
  <si>
    <t>Egypt - number of workers who are not employees and whose work is controlled by the bank</t>
  </si>
  <si>
    <t>Jordan - number of employees with permanent contact</t>
  </si>
  <si>
    <t>Jordan - number of employees with temporary contact</t>
  </si>
  <si>
    <t>Jordan - number of workers who are not employees and whose work is controlled by the bank</t>
  </si>
  <si>
    <t>Lebanon - number of employees with permanent contact</t>
  </si>
  <si>
    <t>Lebanon - number of employees with temporary contact</t>
  </si>
  <si>
    <t>Lebanon - number of workers who are not employees and whose work is controlled by the bank</t>
  </si>
  <si>
    <t>Morocco - number of employees with permanent contact</t>
  </si>
  <si>
    <t>Morocco - number of employees with temporary contact</t>
  </si>
  <si>
    <t>Morocco - number of workers who are not employees and whose work is controlled by the bank</t>
  </si>
  <si>
    <t>Palestine - number of employees with permanent contact</t>
  </si>
  <si>
    <t>Palestine - number of employees with temporary contact</t>
  </si>
  <si>
    <t>Palestine - number of workers who are not employees and whose work is controlled by the bank</t>
  </si>
  <si>
    <t>Qatar - number of employees with permanent contact</t>
  </si>
  <si>
    <t>Qatar - number of employees with temporary contact</t>
  </si>
  <si>
    <t>Qatar - number of workers who are not employees and whose work is controlled by the bank</t>
  </si>
  <si>
    <t>Singapore - number of employees with permanent contact</t>
  </si>
  <si>
    <t>Singapore - number of employees with temporary contact</t>
  </si>
  <si>
    <t>Singapore - number of workers who are not employees and whose work is controlled by the bank</t>
  </si>
  <si>
    <t>UAE - number of employees with permanent contact</t>
  </si>
  <si>
    <t>UAE - number of employees with temporary contact</t>
  </si>
  <si>
    <t>UAE - number of workers who are not employees and whose work is controlled by the bank</t>
  </si>
  <si>
    <t>Yemen - number of employees with permanent contact</t>
  </si>
  <si>
    <t>Yemen - number of employees with temporary contact</t>
  </si>
  <si>
    <t>Yemen - number of workers who are not employees and whose work is controlled by the bank</t>
  </si>
  <si>
    <t>Arab Bank plc - number of employees with permanent contact</t>
  </si>
  <si>
    <t>Arab Bank plc - number of employees with temporary contact</t>
  </si>
  <si>
    <t>Arab Bank plc - number of workers who are not employees and whose work is controlled by the bank</t>
  </si>
  <si>
    <t>Employment by age group</t>
  </si>
  <si>
    <t>Algeria - 18-29</t>
  </si>
  <si>
    <t>Algeria - 30-50</t>
  </si>
  <si>
    <t>Algeria - Over 50</t>
  </si>
  <si>
    <t>Bahrain - 18-29</t>
  </si>
  <si>
    <t>Bahrain - 30-50</t>
  </si>
  <si>
    <t>Bahrain - Over 50</t>
  </si>
  <si>
    <t>China - 18-29</t>
  </si>
  <si>
    <t>China - 30-50</t>
  </si>
  <si>
    <t>China - Over 50</t>
  </si>
  <si>
    <t>Egypt - 18-29</t>
  </si>
  <si>
    <t>Egypt - 30-50</t>
  </si>
  <si>
    <t>Egypt - Over 50</t>
  </si>
  <si>
    <t>Jordan - 18-29</t>
  </si>
  <si>
    <t>Jordan - 30-50</t>
  </si>
  <si>
    <t>Jordan - Over 50</t>
  </si>
  <si>
    <t>Lebanon - 18-29</t>
  </si>
  <si>
    <t>Lebanon - 30-50</t>
  </si>
  <si>
    <t>Lebanon - Over 50</t>
  </si>
  <si>
    <t>Morocco - 18-29</t>
  </si>
  <si>
    <t>Morocco - 30-50</t>
  </si>
  <si>
    <t>Morocco - Over 50</t>
  </si>
  <si>
    <t>Palestine - 18-29</t>
  </si>
  <si>
    <t>Palestine - 30-50</t>
  </si>
  <si>
    <t>Palestine - Over 50</t>
  </si>
  <si>
    <t>Qatar - 18-29</t>
  </si>
  <si>
    <t>Qatar - 30-50</t>
  </si>
  <si>
    <t>Qatar - Over 50</t>
  </si>
  <si>
    <t>Singapore - 18-29</t>
  </si>
  <si>
    <t>Singapore - 30-50</t>
  </si>
  <si>
    <t>Singapore - Over 50</t>
  </si>
  <si>
    <t>UAE - 18-29</t>
  </si>
  <si>
    <t>UAE - 30-50</t>
  </si>
  <si>
    <t>UAE - Over 50</t>
  </si>
  <si>
    <t>Yemen - 18-29</t>
  </si>
  <si>
    <t>Yemen - 30-50</t>
  </si>
  <si>
    <t>Yemen - Over 50</t>
  </si>
  <si>
    <t>Arab Bank plc - 18-29</t>
  </si>
  <si>
    <t>Arab Bank plc - 30-50</t>
  </si>
  <si>
    <t>Arab Bank plc - Over 50</t>
  </si>
  <si>
    <t>Employment by level</t>
  </si>
  <si>
    <t>Algeria - Number of senior level employees</t>
  </si>
  <si>
    <t>Algeria - Number of middle management employees</t>
  </si>
  <si>
    <t>Algeria - Number of non-management employees</t>
  </si>
  <si>
    <t>Algeria - Number of non-clerical employees</t>
  </si>
  <si>
    <t>Bahrain - Number of senior level employees</t>
  </si>
  <si>
    <t>Bahrain - Number of middle management employees</t>
  </si>
  <si>
    <t>Bahrain - Number of non-management employees</t>
  </si>
  <si>
    <t>Bahrain - Number of non-clerical employees</t>
  </si>
  <si>
    <t>China - Number of senior level employees</t>
  </si>
  <si>
    <t>China - Number of middle management employees</t>
  </si>
  <si>
    <t>China - Number of non-management employees</t>
  </si>
  <si>
    <t>China - Number of non-clerical employees</t>
  </si>
  <si>
    <t>Egypt - Number of senior level employees</t>
  </si>
  <si>
    <t>Egypt - Number of middle management employees</t>
  </si>
  <si>
    <t>Egypt - Number of non-management employees</t>
  </si>
  <si>
    <t>Egypt - Number of non-clerical employees</t>
  </si>
  <si>
    <t>Jordan - Number of senior level employees</t>
  </si>
  <si>
    <t>Jordan - Number of middle management employees</t>
  </si>
  <si>
    <t>Jordan - Number of non-management employees</t>
  </si>
  <si>
    <t>Jordan - Number of non-clerical employees</t>
  </si>
  <si>
    <t>Lebanon - Number of senior level employees</t>
  </si>
  <si>
    <t>Lebanon - Number of middle management employees</t>
  </si>
  <si>
    <t>Lebanon - Number of non-management employees</t>
  </si>
  <si>
    <t>Lebanon - Number of non-clerical employees</t>
  </si>
  <si>
    <t>Morocco - Number of senior level employees</t>
  </si>
  <si>
    <t>Morocco - Number of middle management employees</t>
  </si>
  <si>
    <t>Morocco - Number of non-management employees</t>
  </si>
  <si>
    <t>Morocco -Number of non-clerical employees</t>
  </si>
  <si>
    <t>Palestine - Number of senior level employees</t>
  </si>
  <si>
    <t>Palestine - Number of middle management employees</t>
  </si>
  <si>
    <t>Palestine - Number of non-management employees</t>
  </si>
  <si>
    <t>Palestine - Number of non-clerical employees</t>
  </si>
  <si>
    <t>Qatar - Number of senior level employees</t>
  </si>
  <si>
    <t>Qatar - Number of middle management employees</t>
  </si>
  <si>
    <t>Qatar - Number of non-management employees</t>
  </si>
  <si>
    <t>Qatar - Number of non-clerical employees</t>
  </si>
  <si>
    <t>Singapore - Number of senior level employees</t>
  </si>
  <si>
    <t>Singapore - Number of middle management employees</t>
  </si>
  <si>
    <t>Singapore - Number of non-management employees</t>
  </si>
  <si>
    <t>Singapore - Number of non-clerical employees</t>
  </si>
  <si>
    <t>UAE - Number of senior level employees</t>
  </si>
  <si>
    <t>UAE - Number of middle management employees</t>
  </si>
  <si>
    <t>UAE - Number of non-management employees</t>
  </si>
  <si>
    <t>UAE - Number of non-clerical employees</t>
  </si>
  <si>
    <t>Yemen - Number of senior level employees</t>
  </si>
  <si>
    <t>Yemen - Number of middle management employees</t>
  </si>
  <si>
    <t>Yemen - Number of non-management employees</t>
  </si>
  <si>
    <t>Yemen - Number of non-clerical employees</t>
  </si>
  <si>
    <t>Arab Bank plc - Number of senior level employees</t>
  </si>
  <si>
    <t>Arab Bank plc - Number of middle management employees</t>
  </si>
  <si>
    <t>Arab Bank plc - Number of non-management employees</t>
  </si>
  <si>
    <t>Arab Bank plc - Number of non-clerical employees</t>
  </si>
  <si>
    <t>Nationalization rate</t>
  </si>
  <si>
    <t>Algeria - nationalization rate of total employees</t>
  </si>
  <si>
    <t>Algeria - nationalization rate for senior management</t>
  </si>
  <si>
    <t>Bahrain - nationalization rate of total employees</t>
  </si>
  <si>
    <t>Bahrain - nationalization rate for senior management</t>
  </si>
  <si>
    <t>China - nationalization rate of total employees</t>
  </si>
  <si>
    <t>China - nationalization rate for senior management</t>
  </si>
  <si>
    <t>Egypt - nationalization rate of total employees</t>
  </si>
  <si>
    <t>Egypt - nationalization rate for senior management</t>
  </si>
  <si>
    <t>Jordan - nationalization rate of total employees</t>
  </si>
  <si>
    <t>Jordan - nationalization rate for senior management</t>
  </si>
  <si>
    <t>Lebanon - nationalization rate of total employees</t>
  </si>
  <si>
    <t>Lebanon - nationalization rate for senior management</t>
  </si>
  <si>
    <t>Morocco - nationalization rate of total employees</t>
  </si>
  <si>
    <t>Morocco - nationalization rate for senior management</t>
  </si>
  <si>
    <t>Palestine - nationalization rate of total employees</t>
  </si>
  <si>
    <t>Palestine - nationalization rate for senior management</t>
  </si>
  <si>
    <t>Qatar - nationalization rate of total employees</t>
  </si>
  <si>
    <t>Qatar - nationalization rate for senior management</t>
  </si>
  <si>
    <t>Singapore - nationalization rate of total employees</t>
  </si>
  <si>
    <t>Singapore - nationalization rate for senior management</t>
  </si>
  <si>
    <t>UAE - nationalization rate of total employees</t>
  </si>
  <si>
    <t>UAE - nationalization rate for senior management</t>
  </si>
  <si>
    <t>Yemen - nationalization rate of total employees</t>
  </si>
  <si>
    <t>Yemen - nationalization rate for senior management</t>
  </si>
  <si>
    <t>Arab Bank plc - nationalization rate of total employees</t>
  </si>
  <si>
    <t>--</t>
  </si>
  <si>
    <t>Arab Bank plc - nationalization rate for senior management</t>
  </si>
  <si>
    <t>Number of employees with physical disabilities</t>
  </si>
  <si>
    <t>Parental Leave</t>
  </si>
  <si>
    <t>Number of employees entitled for parental leave</t>
  </si>
  <si>
    <t>Number of employees that took parental leave</t>
  </si>
  <si>
    <t xml:space="preserve">Number of employees that returned to work after parental leave ended </t>
  </si>
  <si>
    <t xml:space="preserve">Number of employees that returned to work after parental leave ended that were still employed 12 months after their return to work </t>
  </si>
  <si>
    <t xml:space="preserve">Return to work rate of employees that took parental leave  </t>
  </si>
  <si>
    <t xml:space="preserve">Retention rates of employees that took parental leave </t>
  </si>
  <si>
    <t>Employees Health and Safety</t>
  </si>
  <si>
    <t>Fatalities as a result of work-related injury</t>
  </si>
  <si>
    <t>High-consequence work-related injuries (excluding fatalities)</t>
  </si>
  <si>
    <t>Recordable work-related injuries</t>
  </si>
  <si>
    <t>Fatalities as a result of work-related ill health</t>
  </si>
  <si>
    <t>Recordable work-related injury or ill health</t>
  </si>
  <si>
    <t>Employee absentee rate</t>
  </si>
  <si>
    <t>Benefits and Pay</t>
  </si>
  <si>
    <t>Ratio</t>
  </si>
  <si>
    <t>Ratio of basic salary and remuneration of women to men</t>
  </si>
  <si>
    <t>0.81:1</t>
  </si>
  <si>
    <t>0.79:1</t>
  </si>
  <si>
    <t>0.78:1</t>
  </si>
  <si>
    <t>0.74:1</t>
  </si>
  <si>
    <t>0.80:1</t>
  </si>
  <si>
    <t>0.67:1</t>
  </si>
  <si>
    <t>0.69:1</t>
  </si>
  <si>
    <t>0.61:1</t>
  </si>
  <si>
    <t>0.97:1</t>
  </si>
  <si>
    <t>0.75:1</t>
  </si>
  <si>
    <t>0.32:1</t>
  </si>
  <si>
    <t>0.71:1</t>
  </si>
  <si>
    <t xml:space="preserve"> 0.75:1</t>
  </si>
  <si>
    <t xml:space="preserve"> 0.76:1</t>
  </si>
  <si>
    <t>0.51:1</t>
  </si>
  <si>
    <t>0.55:1</t>
  </si>
  <si>
    <t>0.53:1</t>
  </si>
  <si>
    <t>0.72:1</t>
  </si>
  <si>
    <t>0.83:1</t>
  </si>
  <si>
    <t>0.66:1</t>
  </si>
  <si>
    <t>0.82:1</t>
  </si>
  <si>
    <t xml:space="preserve">Ratio of basic salary and remuneration of women to men by employment level </t>
  </si>
  <si>
    <t>Algeria - senior management</t>
  </si>
  <si>
    <t>0.77:1</t>
  </si>
  <si>
    <t>Algeria - middle management</t>
  </si>
  <si>
    <t>0.86:1</t>
  </si>
  <si>
    <t>0.85:1</t>
  </si>
  <si>
    <t>0.88:1</t>
  </si>
  <si>
    <t>Algeria - non-management employees</t>
  </si>
  <si>
    <t>1.03:1</t>
  </si>
  <si>
    <t>1.01:1</t>
  </si>
  <si>
    <t>1.07:1</t>
  </si>
  <si>
    <t>Algeria - non-clerical employees</t>
  </si>
  <si>
    <t>0.00:1</t>
  </si>
  <si>
    <t>Bahrain - senior Management</t>
  </si>
  <si>
    <t>1.17:1</t>
  </si>
  <si>
    <t>1.16:1</t>
  </si>
  <si>
    <t>1.18:1</t>
  </si>
  <si>
    <t>Bahrain - middle management</t>
  </si>
  <si>
    <t>0.9:1</t>
  </si>
  <si>
    <t>0.95:1</t>
  </si>
  <si>
    <t>Bahrain - non-management employees</t>
  </si>
  <si>
    <t>0.98:1</t>
  </si>
  <si>
    <t>0.96:1</t>
  </si>
  <si>
    <t>Bahrain - non-clerical employees</t>
  </si>
  <si>
    <t>China - senior management</t>
  </si>
  <si>
    <t>China - Middle Management</t>
  </si>
  <si>
    <t>0.89:1</t>
  </si>
  <si>
    <t>China - non-management employees</t>
  </si>
  <si>
    <t>1.13:1</t>
  </si>
  <si>
    <t>1.02:1</t>
  </si>
  <si>
    <t xml:space="preserve">1.00:1 </t>
  </si>
  <si>
    <t>China - non-clerical employees</t>
  </si>
  <si>
    <t>Egypt - senior management</t>
  </si>
  <si>
    <t>0.63:1</t>
  </si>
  <si>
    <t>Egypt - middle management</t>
  </si>
  <si>
    <t>1.08:1</t>
  </si>
  <si>
    <t>1.00:1</t>
  </si>
  <si>
    <t>0.84:1</t>
  </si>
  <si>
    <t>Egypt - non-management employees</t>
  </si>
  <si>
    <t>0.94:1</t>
  </si>
  <si>
    <t>0.93:1</t>
  </si>
  <si>
    <t>Egypt - non-clerical employees</t>
  </si>
  <si>
    <t>Jordan - senior management</t>
  </si>
  <si>
    <t>0.65:1</t>
  </si>
  <si>
    <t>Jordan - middle management</t>
  </si>
  <si>
    <t>Jordan - non-management employees</t>
  </si>
  <si>
    <t>Jordan - non-clerical employees</t>
  </si>
  <si>
    <t>Lebanon - senior management</t>
  </si>
  <si>
    <t>0.16:1</t>
  </si>
  <si>
    <t>0.03:1</t>
  </si>
  <si>
    <t>Lebanon - middle management</t>
  </si>
  <si>
    <t>Lebanon - non-management employees</t>
  </si>
  <si>
    <t>1.05:1</t>
  </si>
  <si>
    <t>Lebanon - non-clerical employees</t>
  </si>
  <si>
    <t>Morocco - senior management</t>
  </si>
  <si>
    <t>Morocco - middle management</t>
  </si>
  <si>
    <t>1.06:1</t>
  </si>
  <si>
    <t>Morocco - non-management employees</t>
  </si>
  <si>
    <t>1.11:1</t>
  </si>
  <si>
    <t>Morocco - non-clerical employees</t>
  </si>
  <si>
    <t>Palestine - senior management</t>
  </si>
  <si>
    <t>0.76:1</t>
  </si>
  <si>
    <t>0.68:1</t>
  </si>
  <si>
    <t>Palestine - middle management</t>
  </si>
  <si>
    <t>Palestine - non-management employees</t>
  </si>
  <si>
    <t>Palestine - non-clerical employees</t>
  </si>
  <si>
    <t>Qatar - senior management</t>
  </si>
  <si>
    <t>0.54:1</t>
  </si>
  <si>
    <t>0.56:1</t>
  </si>
  <si>
    <t>Qatar - middle management</t>
  </si>
  <si>
    <t>Qatar - non-management employees</t>
  </si>
  <si>
    <t>0.8:1</t>
  </si>
  <si>
    <t>Qatar - non-clerical employees</t>
  </si>
  <si>
    <t>Singapore - senior management</t>
  </si>
  <si>
    <t>1.77:1</t>
  </si>
  <si>
    <t>1.68:1</t>
  </si>
  <si>
    <t>Singapore - middle management</t>
  </si>
  <si>
    <t>Singapore - non-management employees</t>
  </si>
  <si>
    <t>Singapore - non-clerical employees</t>
  </si>
  <si>
    <t>UAE - senior management</t>
  </si>
  <si>
    <t>0.62:1</t>
  </si>
  <si>
    <t>UAE - middle management</t>
  </si>
  <si>
    <t>0.08:1</t>
  </si>
  <si>
    <t>0.87:1</t>
  </si>
  <si>
    <t>UAE - non-management employees</t>
  </si>
  <si>
    <t>1.09:1</t>
  </si>
  <si>
    <t>UAE - non-clerical employees</t>
  </si>
  <si>
    <t>Yemen - senior management</t>
  </si>
  <si>
    <t>Yemen - middle management</t>
  </si>
  <si>
    <t>0.58:1</t>
  </si>
  <si>
    <t>Yemen - non-management employees</t>
  </si>
  <si>
    <t>0.90:1</t>
  </si>
  <si>
    <t>Yemen - non-clerical employees</t>
  </si>
  <si>
    <t xml:space="preserve">Entry Level wage to minimum wage </t>
  </si>
  <si>
    <t>Algeria - full time employees</t>
  </si>
  <si>
    <t>Algeria - full time female employees</t>
  </si>
  <si>
    <t>Algeria - full time male employees</t>
  </si>
  <si>
    <t>Bahrain - full time employees</t>
  </si>
  <si>
    <t>Bahrain - full time female employees</t>
  </si>
  <si>
    <t>Bahrain - full time male employees</t>
  </si>
  <si>
    <t>China - full time employees</t>
  </si>
  <si>
    <t>China - full time female employees</t>
  </si>
  <si>
    <t>China - full time male employees</t>
  </si>
  <si>
    <t>Egypt - full time employees</t>
  </si>
  <si>
    <t>Egypt - full time female employees</t>
  </si>
  <si>
    <t>Egypt - full time male employees</t>
  </si>
  <si>
    <t>Jordan - full time employees</t>
  </si>
  <si>
    <t>Jordan - full time female employees</t>
  </si>
  <si>
    <t>Jordan - full time male employees</t>
  </si>
  <si>
    <t>Lebanon - full time employees</t>
  </si>
  <si>
    <t>Lebanon - full time female employees</t>
  </si>
  <si>
    <t>Lebanon - full time male employees</t>
  </si>
  <si>
    <t>Morocco - full time employees</t>
  </si>
  <si>
    <t>Morocco - full time female employees</t>
  </si>
  <si>
    <t>Morocco - full time male employees</t>
  </si>
  <si>
    <t>Palestine - full time employees</t>
  </si>
  <si>
    <t>Palestine - full time female employees</t>
  </si>
  <si>
    <t>Palestine - full time male employees</t>
  </si>
  <si>
    <t>Qatar - full time employees</t>
  </si>
  <si>
    <t>Qatar - full time female employees</t>
  </si>
  <si>
    <t>Qatar - full time male employees</t>
  </si>
  <si>
    <t>Singapore - full time employees</t>
  </si>
  <si>
    <t>Singapore - full time female employees</t>
  </si>
  <si>
    <t>Singapore - full time male employees</t>
  </si>
  <si>
    <t>UAE - full time employees</t>
  </si>
  <si>
    <t>UAE - full time female employees</t>
  </si>
  <si>
    <t>UAE - full time male employees</t>
  </si>
  <si>
    <t>Yemen - full time employees</t>
  </si>
  <si>
    <t>Yemen - full time female employees</t>
  </si>
  <si>
    <t>Yemen - full time male employees</t>
  </si>
  <si>
    <t>New Hires</t>
  </si>
  <si>
    <t>Number of new employee hires</t>
  </si>
  <si>
    <t>Number of new hires by gender</t>
  </si>
  <si>
    <t>Number of new hires by age group</t>
  </si>
  <si>
    <t>Turnover</t>
  </si>
  <si>
    <t>Employee turnover</t>
  </si>
  <si>
    <t>Algeria - voluntary</t>
  </si>
  <si>
    <t>Algeria -  involuntary</t>
  </si>
  <si>
    <t xml:space="preserve">Algeria - total employee turnover </t>
  </si>
  <si>
    <t>Bahrain - voluntary</t>
  </si>
  <si>
    <t>Bahrain - involuntary</t>
  </si>
  <si>
    <t>Bahrain - total employee turnover</t>
  </si>
  <si>
    <t>China - voluntary</t>
  </si>
  <si>
    <t>China - involuntary</t>
  </si>
  <si>
    <t>China - total employee turnover</t>
  </si>
  <si>
    <t>Egypt - voluntary</t>
  </si>
  <si>
    <t>Egypt - involuntary</t>
  </si>
  <si>
    <t>Egypt - total employee turnover</t>
  </si>
  <si>
    <t>Jordan - voluntary</t>
  </si>
  <si>
    <t>Jordan - involuntary</t>
  </si>
  <si>
    <t>Jordan - total employee turnover</t>
  </si>
  <si>
    <t>Lebanon - voluntary</t>
  </si>
  <si>
    <t>Lebanon - involuntary</t>
  </si>
  <si>
    <t>Lebanon - total employee turnover</t>
  </si>
  <si>
    <t>Morocco - voluntary</t>
  </si>
  <si>
    <t>Morocco - involuntary</t>
  </si>
  <si>
    <t>Morocco - total employee turnover</t>
  </si>
  <si>
    <t>Palestine - voluntary</t>
  </si>
  <si>
    <t>Palestine - involuntary</t>
  </si>
  <si>
    <t>Palestine - total employee turnover</t>
  </si>
  <si>
    <t>Qatar - voluntary</t>
  </si>
  <si>
    <t>Qatar - involuntary</t>
  </si>
  <si>
    <t>Qatar - total employee turnover</t>
  </si>
  <si>
    <t>Singapore - voluntary</t>
  </si>
  <si>
    <t>Singapore - involuntary</t>
  </si>
  <si>
    <t>Singapore - total employee turnover</t>
  </si>
  <si>
    <t>UAE - voluntary</t>
  </si>
  <si>
    <t>UAE - involuntary</t>
  </si>
  <si>
    <t>UAE - total employee turnover</t>
  </si>
  <si>
    <t>Yemen - voluntary</t>
  </si>
  <si>
    <t>Yemen - involuntary</t>
  </si>
  <si>
    <t>Yemen - total employee turnover</t>
  </si>
  <si>
    <t>Arab Bank plc - voluntary</t>
  </si>
  <si>
    <t>Arab Bank plc - involuntary</t>
  </si>
  <si>
    <t>Arab Bank plc - total employee turnover</t>
  </si>
  <si>
    <t>Employee turnover by gender</t>
  </si>
  <si>
    <t>Employee turnover by age group</t>
  </si>
  <si>
    <t>Training</t>
  </si>
  <si>
    <t>Average hour of training per employee</t>
  </si>
  <si>
    <t>Average hour of training per employee by gender</t>
  </si>
  <si>
    <t>Average hour of training per employee by employment level</t>
  </si>
  <si>
    <t>Arab Bank plc - senior level</t>
  </si>
  <si>
    <t>Arab Bank plc - middle management</t>
  </si>
  <si>
    <t>Arab Bank plc - non-management</t>
  </si>
  <si>
    <t>Arab Bank plc - non-clerical</t>
  </si>
  <si>
    <t>Total training hours provided</t>
  </si>
  <si>
    <t>000’ USD</t>
  </si>
  <si>
    <t>Total cost of trainings</t>
  </si>
  <si>
    <t>Community Investments</t>
  </si>
  <si>
    <t>Total community investments</t>
  </si>
  <si>
    <t>Number of beneficiaries of Arab Bank Community Investments</t>
  </si>
  <si>
    <t>Volunteering Program</t>
  </si>
  <si>
    <r>
      <t>2023</t>
    </r>
    <r>
      <rPr>
        <b/>
        <vertAlign val="superscript"/>
        <sz val="8"/>
        <color theme="1"/>
        <rFont val="Arial"/>
        <family val="2"/>
      </rPr>
      <t>(2)</t>
    </r>
  </si>
  <si>
    <t>Total volunteering hours</t>
  </si>
  <si>
    <t>Total volunteering hours by gender</t>
  </si>
  <si>
    <t>Total number of volunteers</t>
  </si>
  <si>
    <t>Total number of volunteers by gender</t>
  </si>
  <si>
    <t>Total number of volunteering activities</t>
  </si>
  <si>
    <t>Capacity Building Program</t>
  </si>
  <si>
    <t>Number of NGO employees attending courses of Capacity Building Program</t>
  </si>
  <si>
    <t>Number of courses</t>
  </si>
  <si>
    <t>JOD</t>
  </si>
  <si>
    <t>Customer donations</t>
  </si>
  <si>
    <t>Jordan - Donations received through Internet Banking</t>
  </si>
  <si>
    <t>Jordan - Donations received through ATMs</t>
  </si>
  <si>
    <t>Jordan - Donations received through Together Platinum Credit Card</t>
  </si>
  <si>
    <t>Jordan - eFawateercom</t>
  </si>
  <si>
    <t>Jordan - Total Customers donations</t>
  </si>
  <si>
    <t>(1) Data represent performance for Jordan and Palestine</t>
  </si>
  <si>
    <t>Supporting Local Suppliers</t>
  </si>
  <si>
    <t>Percentage of local procurement spending from total procurement spending</t>
  </si>
  <si>
    <t>Total number of suppliers</t>
  </si>
  <si>
    <t>Total number of local suppliers</t>
  </si>
  <si>
    <t>Banking Channels</t>
  </si>
  <si>
    <t>Number of branches</t>
  </si>
  <si>
    <t>Total number of ATMs</t>
  </si>
  <si>
    <t>KPI</t>
  </si>
  <si>
    <t>UNIT</t>
  </si>
  <si>
    <t>Number of the Board of Directors Members</t>
  </si>
  <si>
    <t>Number of Female Board Members</t>
  </si>
  <si>
    <t>Number of Male Board Members</t>
  </si>
  <si>
    <t>Percentage of Female Board Members</t>
  </si>
  <si>
    <t>Percentage of Male Board Members</t>
  </si>
  <si>
    <t>Number of the Board members who are independent</t>
  </si>
  <si>
    <t>Number of the Board members who are non-independent</t>
  </si>
  <si>
    <t>Independent Directors on the Board (%)</t>
  </si>
  <si>
    <t>Percentage of the Board members who are executive</t>
  </si>
  <si>
    <t>Percentage of the Board members who are non-executive</t>
  </si>
  <si>
    <t>Total number of critical concerns communicated to the board of directors</t>
  </si>
  <si>
    <t>Business Ethics</t>
  </si>
  <si>
    <t>Number of incidents of corruption</t>
  </si>
  <si>
    <t>Number of confirmed incidents of corruption in which employees were dismissed or disciplined for corruption</t>
  </si>
  <si>
    <t>Total number of confirmed incidents when contracts with business partners were terminated or not renewed due to violations related to corruption</t>
  </si>
  <si>
    <t>Total number of employees that the bank anti-corruption policies and procedures have been communicated to</t>
  </si>
  <si>
    <t>Percentage of employees that the bank anti-corruption policies and procedures have been communicated to</t>
  </si>
  <si>
    <t>Total number of employees receiving anti-corruption training</t>
  </si>
  <si>
    <t>Percentage of employees receiving anti-corruption training</t>
  </si>
  <si>
    <r>
      <t>Number of incidents of corruption</t>
    </r>
    <r>
      <rPr>
        <vertAlign val="superscript"/>
        <sz val="9"/>
        <color theme="1"/>
        <rFont val="Arial"/>
        <family val="2"/>
      </rPr>
      <t>(2)</t>
    </r>
  </si>
  <si>
    <t>(2) This represent Extreme or High cases that is defined as Extreme: Incident which may have a material direct impact on bank’s reputation, major legal and regulatory impact, cause loss of data and inability to recover information, major impact on the integrity and confidentiality of bank’s data, and/ or may require media attention, or involvement of law enforcement. High: Incident which may have a mild direct impact on bank’s reputation, minor legal and regulatory Impact, cause loss of data may be reported, however it can be recovered, and may have a minor impact on the integrity and confidentiality of bank’s data.</t>
  </si>
  <si>
    <t>Energy intensity (total energy consumption within the bank per $ of revenue)</t>
  </si>
  <si>
    <t>GJ/$ of Revenue</t>
  </si>
  <si>
    <t>Scope 3 - Waste Generated by Operations</t>
  </si>
  <si>
    <t>Scope 3 - Employee Commuting</t>
  </si>
  <si>
    <t>tCO2e/$</t>
  </si>
  <si>
    <t>Waste to Landfill</t>
  </si>
  <si>
    <t>Total number of suppliers whose company is owned by females</t>
  </si>
  <si>
    <t>0.64:1</t>
  </si>
  <si>
    <t>0.7:1</t>
  </si>
  <si>
    <t>0.41:1</t>
  </si>
  <si>
    <t>0.73:1</t>
  </si>
  <si>
    <t>0.91:1</t>
  </si>
  <si>
    <t>0:1</t>
  </si>
  <si>
    <t>1.15:1</t>
  </si>
  <si>
    <t>0.92:1</t>
  </si>
  <si>
    <t>0.04:1</t>
  </si>
  <si>
    <t>1.12:1</t>
  </si>
  <si>
    <t>1.04:1</t>
  </si>
  <si>
    <t>Hours of courses</t>
  </si>
  <si>
    <t xml:space="preserve">Information presented in this data pack does not constitute financial statements of the bank,  and should be read in conjuction with the 2025 ESG Report, Annual Report, and other reports and financial information published by Arab Bank plc  </t>
  </si>
  <si>
    <t>Pre-tax profits Invested in the community</t>
  </si>
  <si>
    <t>ACSS</t>
  </si>
  <si>
    <t>AGT</t>
  </si>
  <si>
    <t>0.70:1</t>
  </si>
  <si>
    <t>1.0:1</t>
  </si>
  <si>
    <t>Total number of volunteering participation</t>
  </si>
  <si>
    <t>Percentage of new suppliers that were screened using social criteria</t>
  </si>
  <si>
    <t>Scope 2</t>
  </si>
  <si>
    <t>Total GHG Emissions - Scope 1, 2 and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</si>
</sst>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
    <numFmt numFmtId="165" formatCode="0.0%"/>
    <numFmt numFmtId="166" formatCode="#,##0.000"/>
    <numFmt numFmtId="167" formatCode="#,##0.00000"/>
    <numFmt numFmtId="168" formatCode="_(* #,##0_);_(* \(#,##0\);_(* &quot;-&quot;??_);_(@_)"/>
    <numFmt numFmtId="169" formatCode="0.0"/>
    <numFmt numFmtId="170" formatCode="0.000%"/>
  </numFmts>
  <fonts count="16" x14ac:knownFonts="1">
    <font>
      <sz val="11"/>
      <color theme="1"/>
      <name val="Calibri"/>
      <family val="2"/>
      <scheme val="minor"/>
    </font>
    <font>
      <sz val="11"/>
      <color theme="1"/>
      <name val="Calibri"/>
      <family val="2"/>
      <scheme val="minor"/>
    </font>
    <font>
      <sz val="11"/>
      <color theme="1"/>
      <name val="Ping AL Light"/>
      <family val="3"/>
    </font>
    <font>
      <b/>
      <sz val="11"/>
      <color theme="1"/>
      <name val="Ping AL Light"/>
      <family val="3"/>
    </font>
    <font>
      <sz val="10"/>
      <color theme="1"/>
      <name val="Calibri"/>
      <family val="2"/>
      <scheme val="minor"/>
    </font>
    <font>
      <u/>
      <sz val="11"/>
      <color theme="10"/>
      <name val="Calibri"/>
      <family val="2"/>
      <scheme val="minor"/>
    </font>
    <font>
      <b/>
      <sz val="10"/>
      <color theme="1"/>
      <name val="Arial"/>
      <family val="2"/>
    </font>
    <font>
      <sz val="10"/>
      <color theme="1"/>
      <name val="Arial"/>
      <family val="2"/>
    </font>
    <font>
      <b/>
      <u/>
      <sz val="10"/>
      <color theme="1"/>
      <name val="Arial"/>
      <family val="2"/>
    </font>
    <font>
      <sz val="9"/>
      <color theme="1"/>
      <name val="Arial"/>
      <family val="2"/>
    </font>
    <font>
      <b/>
      <sz val="8"/>
      <color theme="1"/>
      <name val="Arial"/>
      <family val="2"/>
    </font>
    <font>
      <b/>
      <vertAlign val="superscript"/>
      <sz val="8"/>
      <color theme="1"/>
      <name val="Arial"/>
      <family val="2"/>
    </font>
    <font>
      <sz val="8"/>
      <color theme="1"/>
      <name val="Arial"/>
      <family val="2"/>
    </font>
    <font>
      <b/>
      <sz val="9"/>
      <color theme="1"/>
      <name val="Arial"/>
      <family val="2"/>
    </font>
    <font>
      <vertAlign val="superscript"/>
      <sz val="9"/>
      <color theme="1"/>
      <name val="Arial"/>
      <family val="2"/>
    </font>
    <font>
      <sz val="10"/>
      <color theme="0"/>
      <name val="Arial"/>
      <family val="2"/>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4">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4">
    <xf numFmtId="0" fontId="0" fillId="0" borderId="0"/>
    <xf numFmtId="9" fontId="1" fillId="0" borderId="0" applyFont="0" applyFill="0" applyBorder="0" applyAlignment="0" applyProtection="0"/>
    <xf numFmtId="0" fontId="5" fillId="0" borderId="0" applyNumberFormat="0" applyFill="0" applyBorder="0" applyAlignment="0" applyProtection="0"/>
    <xf numFmtId="43" fontId="1" fillId="0" borderId="0" applyFont="0" applyFill="0" applyBorder="0" applyAlignment="0" applyProtection="0"/>
  </cellStyleXfs>
  <cellXfs count="123">
    <xf numFmtId="0" fontId="0" fillId="0" borderId="0" xfId="0"/>
    <xf numFmtId="0" fontId="2" fillId="2" borderId="0" xfId="0" applyFont="1" applyFill="1"/>
    <xf numFmtId="0" fontId="4" fillId="2" borderId="0" xfId="0" applyFont="1" applyFill="1" applyAlignment="1">
      <alignment vertical="top" wrapText="1"/>
    </xf>
    <xf numFmtId="0" fontId="2" fillId="2" borderId="0" xfId="0" applyFont="1" applyFill="1" applyAlignment="1">
      <alignment vertical="top" wrapText="1"/>
    </xf>
    <xf numFmtId="0" fontId="5" fillId="2" borderId="0" xfId="2" applyFill="1" applyAlignment="1">
      <alignment vertical="top" wrapText="1"/>
    </xf>
    <xf numFmtId="0" fontId="7" fillId="2" borderId="0" xfId="0" applyFont="1" applyFill="1"/>
    <xf numFmtId="0" fontId="7" fillId="2" borderId="0" xfId="0" applyFont="1" applyFill="1" applyAlignment="1">
      <alignment horizontal="left" vertical="top"/>
    </xf>
    <xf numFmtId="0" fontId="7" fillId="2" borderId="0" xfId="0" applyFont="1" applyFill="1" applyAlignment="1">
      <alignment horizontal="left" vertical="top" wrapText="1"/>
    </xf>
    <xf numFmtId="0" fontId="8" fillId="2" borderId="0" xfId="0" applyFont="1" applyFill="1"/>
    <xf numFmtId="0" fontId="9" fillId="2" borderId="0" xfId="0" applyFont="1" applyFill="1"/>
    <xf numFmtId="0" fontId="0" fillId="2" borderId="0" xfId="0" applyFill="1"/>
    <xf numFmtId="0" fontId="6" fillId="2" borderId="0" xfId="0" applyFont="1" applyFill="1"/>
    <xf numFmtId="0" fontId="10" fillId="2" borderId="0" xfId="0" applyFont="1" applyFill="1" applyAlignment="1">
      <alignment horizontal="center" wrapText="1"/>
    </xf>
    <xf numFmtId="0" fontId="9" fillId="2" borderId="1" xfId="0" applyFont="1" applyFill="1" applyBorder="1"/>
    <xf numFmtId="0" fontId="12" fillId="2" borderId="1" xfId="0" applyFont="1" applyFill="1" applyBorder="1"/>
    <xf numFmtId="0" fontId="12" fillId="2" borderId="0" xfId="0" applyFont="1" applyFill="1"/>
    <xf numFmtId="3" fontId="12" fillId="3" borderId="0" xfId="0" applyNumberFormat="1" applyFont="1" applyFill="1"/>
    <xf numFmtId="0" fontId="13" fillId="2" borderId="1" xfId="0" applyFont="1" applyFill="1" applyBorder="1"/>
    <xf numFmtId="3" fontId="10" fillId="3" borderId="1" xfId="0" applyNumberFormat="1" applyFont="1" applyFill="1" applyBorder="1"/>
    <xf numFmtId="164" fontId="12" fillId="3" borderId="0" xfId="0" applyNumberFormat="1" applyFont="1" applyFill="1"/>
    <xf numFmtId="164" fontId="10" fillId="3" borderId="1" xfId="0" applyNumberFormat="1" applyFont="1" applyFill="1" applyBorder="1"/>
    <xf numFmtId="164" fontId="12" fillId="3" borderId="2" xfId="0" applyNumberFormat="1" applyFont="1" applyFill="1" applyBorder="1"/>
    <xf numFmtId="164" fontId="12" fillId="3" borderId="1" xfId="0" applyNumberFormat="1" applyFont="1" applyFill="1" applyBorder="1"/>
    <xf numFmtId="0" fontId="13" fillId="2" borderId="0" xfId="0" applyFont="1" applyFill="1"/>
    <xf numFmtId="0" fontId="12" fillId="2" borderId="1" xfId="0" applyFont="1" applyFill="1" applyBorder="1" applyAlignment="1">
      <alignment horizontal="center"/>
    </xf>
    <xf numFmtId="9" fontId="12" fillId="3" borderId="0" xfId="1" applyFont="1" applyFill="1"/>
    <xf numFmtId="9" fontId="10" fillId="3" borderId="1" xfId="1" applyFont="1" applyFill="1" applyBorder="1"/>
    <xf numFmtId="0" fontId="10" fillId="2" borderId="1" xfId="0" applyFont="1" applyFill="1" applyBorder="1"/>
    <xf numFmtId="0" fontId="10" fillId="2" borderId="3" xfId="0" applyFont="1" applyFill="1" applyBorder="1"/>
    <xf numFmtId="3" fontId="10" fillId="3" borderId="3" xfId="0" applyNumberFormat="1" applyFont="1" applyFill="1" applyBorder="1"/>
    <xf numFmtId="0" fontId="10" fillId="2" borderId="2" xfId="0" applyFont="1" applyFill="1" applyBorder="1"/>
    <xf numFmtId="3" fontId="10" fillId="3" borderId="2" xfId="0" applyNumberFormat="1" applyFont="1" applyFill="1" applyBorder="1"/>
    <xf numFmtId="165" fontId="12" fillId="3" borderId="0" xfId="1" applyNumberFormat="1" applyFont="1" applyFill="1"/>
    <xf numFmtId="165" fontId="12" fillId="2" borderId="0" xfId="1" applyNumberFormat="1" applyFont="1" applyFill="1"/>
    <xf numFmtId="165" fontId="10" fillId="3" borderId="3" xfId="1" applyNumberFormat="1" applyFont="1" applyFill="1" applyBorder="1"/>
    <xf numFmtId="165" fontId="10" fillId="3" borderId="2" xfId="1" applyNumberFormat="1" applyFont="1" applyFill="1" applyBorder="1"/>
    <xf numFmtId="3" fontId="12" fillId="3" borderId="0" xfId="1" applyNumberFormat="1" applyFont="1" applyFill="1"/>
    <xf numFmtId="3" fontId="12" fillId="2" borderId="0" xfId="1" applyNumberFormat="1" applyFont="1" applyFill="1"/>
    <xf numFmtId="3" fontId="10" fillId="3" borderId="3" xfId="1" applyNumberFormat="1" applyFont="1" applyFill="1" applyBorder="1"/>
    <xf numFmtId="0" fontId="10" fillId="2" borderId="0" xfId="0" applyFont="1" applyFill="1"/>
    <xf numFmtId="3" fontId="10" fillId="3" borderId="0" xfId="1" applyNumberFormat="1" applyFont="1" applyFill="1" applyBorder="1"/>
    <xf numFmtId="3" fontId="10" fillId="3" borderId="2" xfId="1" applyNumberFormat="1" applyFont="1" applyFill="1" applyBorder="1"/>
    <xf numFmtId="165" fontId="10" fillId="3" borderId="3" xfId="1" quotePrefix="1" applyNumberFormat="1" applyFont="1" applyFill="1" applyBorder="1" applyAlignment="1">
      <alignment horizontal="right"/>
    </xf>
    <xf numFmtId="165" fontId="10" fillId="3" borderId="2" xfId="1" quotePrefix="1" applyNumberFormat="1" applyFont="1" applyFill="1" applyBorder="1" applyAlignment="1">
      <alignment horizontal="right"/>
    </xf>
    <xf numFmtId="0" fontId="12" fillId="2" borderId="1" xfId="0" applyFont="1" applyFill="1" applyBorder="1" applyAlignment="1">
      <alignment horizontal="right"/>
    </xf>
    <xf numFmtId="3" fontId="12" fillId="3" borderId="0" xfId="0" applyNumberFormat="1" applyFont="1" applyFill="1" applyAlignment="1">
      <alignment horizontal="right" vertical="center"/>
    </xf>
    <xf numFmtId="3" fontId="10" fillId="3" borderId="1" xfId="0" applyNumberFormat="1" applyFont="1" applyFill="1" applyBorder="1" applyAlignment="1">
      <alignment horizontal="right" vertical="center"/>
    </xf>
    <xf numFmtId="3" fontId="10" fillId="3" borderId="3" xfId="1" quotePrefix="1" applyNumberFormat="1" applyFont="1" applyFill="1" applyBorder="1" applyAlignment="1">
      <alignment horizontal="right"/>
    </xf>
    <xf numFmtId="3" fontId="10" fillId="3" borderId="2" xfId="1" quotePrefix="1" applyNumberFormat="1" applyFont="1" applyFill="1" applyBorder="1" applyAlignment="1">
      <alignment horizontal="right"/>
    </xf>
    <xf numFmtId="164" fontId="12" fillId="3" borderId="0" xfId="1" applyNumberFormat="1" applyFont="1" applyFill="1"/>
    <xf numFmtId="164" fontId="12" fillId="2" borderId="0" xfId="1" applyNumberFormat="1" applyFont="1" applyFill="1"/>
    <xf numFmtId="0" fontId="12" fillId="2" borderId="2" xfId="0" applyFont="1" applyFill="1" applyBorder="1"/>
    <xf numFmtId="164" fontId="12" fillId="2" borderId="2" xfId="1" applyNumberFormat="1" applyFont="1" applyFill="1" applyBorder="1"/>
    <xf numFmtId="165" fontId="12" fillId="3" borderId="0" xfId="0" applyNumberFormat="1" applyFont="1" applyFill="1" applyAlignment="1">
      <alignment horizontal="right" vertical="center"/>
    </xf>
    <xf numFmtId="165" fontId="12" fillId="3" borderId="2" xfId="0" applyNumberFormat="1" applyFont="1" applyFill="1" applyBorder="1" applyAlignment="1">
      <alignment horizontal="right" vertical="center"/>
    </xf>
    <xf numFmtId="49" fontId="12" fillId="3" borderId="0" xfId="0" applyNumberFormat="1" applyFont="1" applyFill="1" applyAlignment="1">
      <alignment horizontal="right" vertical="center"/>
    </xf>
    <xf numFmtId="49" fontId="12" fillId="3" borderId="2" xfId="0" applyNumberFormat="1" applyFont="1" applyFill="1" applyBorder="1" applyAlignment="1">
      <alignment horizontal="right" vertical="center"/>
    </xf>
    <xf numFmtId="3" fontId="12" fillId="3" borderId="0" xfId="1" quotePrefix="1" applyNumberFormat="1" applyFont="1" applyFill="1"/>
    <xf numFmtId="3" fontId="12" fillId="2" borderId="2" xfId="1" applyNumberFormat="1" applyFont="1" applyFill="1" applyBorder="1"/>
    <xf numFmtId="9" fontId="12" fillId="2" borderId="0" xfId="1" applyFont="1" applyFill="1"/>
    <xf numFmtId="9" fontId="12" fillId="2" borderId="2" xfId="1" applyFont="1" applyFill="1" applyBorder="1"/>
    <xf numFmtId="3" fontId="12" fillId="3" borderId="2" xfId="0" applyNumberFormat="1" applyFont="1" applyFill="1" applyBorder="1" applyAlignment="1">
      <alignment horizontal="right" vertical="center"/>
    </xf>
    <xf numFmtId="165" fontId="10" fillId="3" borderId="0" xfId="1" applyNumberFormat="1" applyFont="1" applyFill="1" applyBorder="1"/>
    <xf numFmtId="164" fontId="12" fillId="3" borderId="0" xfId="0" applyNumberFormat="1" applyFont="1" applyFill="1" applyAlignment="1">
      <alignment horizontal="right" vertical="center"/>
    </xf>
    <xf numFmtId="164" fontId="12" fillId="3" borderId="2" xfId="0" applyNumberFormat="1" applyFont="1" applyFill="1" applyBorder="1" applyAlignment="1">
      <alignment horizontal="right" vertical="center"/>
    </xf>
    <xf numFmtId="164" fontId="10" fillId="3" borderId="1" xfId="0" applyNumberFormat="1" applyFont="1" applyFill="1" applyBorder="1" applyAlignment="1">
      <alignment horizontal="right" vertical="center"/>
    </xf>
    <xf numFmtId="164" fontId="10" fillId="3" borderId="3" xfId="1" quotePrefix="1" applyNumberFormat="1" applyFont="1" applyFill="1" applyBorder="1" applyAlignment="1">
      <alignment horizontal="right"/>
    </xf>
    <xf numFmtId="164" fontId="10" fillId="3" borderId="2" xfId="1" quotePrefix="1" applyNumberFormat="1" applyFont="1" applyFill="1" applyBorder="1" applyAlignment="1">
      <alignment horizontal="right"/>
    </xf>
    <xf numFmtId="164" fontId="10" fillId="3" borderId="3" xfId="1" applyNumberFormat="1" applyFont="1" applyFill="1" applyBorder="1"/>
    <xf numFmtId="164" fontId="10" fillId="3" borderId="0" xfId="1" applyNumberFormat="1" applyFont="1" applyFill="1" applyBorder="1"/>
    <xf numFmtId="164" fontId="10" fillId="3" borderId="2" xfId="1" applyNumberFormat="1" applyFont="1" applyFill="1" applyBorder="1"/>
    <xf numFmtId="165" fontId="10" fillId="3" borderId="1" xfId="1" applyNumberFormat="1" applyFont="1" applyFill="1" applyBorder="1"/>
    <xf numFmtId="0" fontId="12" fillId="3" borderId="0" xfId="0" applyFont="1" applyFill="1"/>
    <xf numFmtId="0" fontId="12" fillId="3" borderId="2" xfId="0" applyFont="1" applyFill="1" applyBorder="1"/>
    <xf numFmtId="166" fontId="12" fillId="3" borderId="0" xfId="0" applyNumberFormat="1" applyFont="1" applyFill="1"/>
    <xf numFmtId="167" fontId="12" fillId="3" borderId="0" xfId="0" applyNumberFormat="1" applyFont="1" applyFill="1"/>
    <xf numFmtId="167" fontId="10" fillId="3" borderId="1" xfId="0" applyNumberFormat="1" applyFont="1" applyFill="1" applyBorder="1"/>
    <xf numFmtId="0" fontId="13" fillId="2" borderId="0" xfId="0" applyFont="1" applyFill="1" applyBorder="1"/>
    <xf numFmtId="164" fontId="10" fillId="3" borderId="0" xfId="0" applyNumberFormat="1" applyFont="1" applyFill="1" applyBorder="1"/>
    <xf numFmtId="164" fontId="12" fillId="3" borderId="0" xfId="0" applyNumberFormat="1" applyFont="1" applyFill="1" applyBorder="1"/>
    <xf numFmtId="167" fontId="12" fillId="3" borderId="2" xfId="0" applyNumberFormat="1" applyFont="1" applyFill="1" applyBorder="1"/>
    <xf numFmtId="3" fontId="10" fillId="3" borderId="0" xfId="1" quotePrefix="1" applyNumberFormat="1" applyFont="1" applyFill="1" applyBorder="1" applyAlignment="1">
      <alignment horizontal="right"/>
    </xf>
    <xf numFmtId="0" fontId="10" fillId="2" borderId="0" xfId="0" applyFont="1" applyFill="1" applyBorder="1"/>
    <xf numFmtId="0" fontId="7" fillId="2" borderId="0" xfId="0" applyFont="1" applyFill="1"/>
    <xf numFmtId="0" fontId="10" fillId="2" borderId="0" xfId="0" applyFont="1" applyFill="1" applyAlignment="1">
      <alignment horizontal="center" wrapText="1"/>
    </xf>
    <xf numFmtId="0" fontId="9" fillId="2" borderId="1" xfId="0" applyFont="1" applyFill="1" applyBorder="1"/>
    <xf numFmtId="0" fontId="12" fillId="2" borderId="1" xfId="0" applyFont="1" applyFill="1" applyBorder="1"/>
    <xf numFmtId="0" fontId="12" fillId="2" borderId="0" xfId="0" applyFont="1" applyFill="1"/>
    <xf numFmtId="0" fontId="10" fillId="2" borderId="1" xfId="0" applyFont="1" applyFill="1" applyBorder="1"/>
    <xf numFmtId="165" fontId="12" fillId="3" borderId="0" xfId="1" applyNumberFormat="1" applyFont="1" applyFill="1"/>
    <xf numFmtId="165" fontId="10" fillId="3" borderId="1" xfId="1" applyNumberFormat="1" applyFont="1" applyFill="1" applyBorder="1"/>
    <xf numFmtId="3" fontId="7" fillId="2" borderId="0" xfId="0" applyNumberFormat="1" applyFont="1" applyFill="1"/>
    <xf numFmtId="0" fontId="7" fillId="2" borderId="3" xfId="0" applyFont="1" applyFill="1" applyBorder="1"/>
    <xf numFmtId="0" fontId="7" fillId="2" borderId="1" xfId="0" applyFont="1" applyFill="1" applyBorder="1"/>
    <xf numFmtId="9" fontId="12" fillId="3" borderId="3" xfId="1" applyFont="1" applyFill="1" applyBorder="1"/>
    <xf numFmtId="9" fontId="12" fillId="3" borderId="0" xfId="1" quotePrefix="1" applyFont="1" applyFill="1" applyAlignment="1">
      <alignment horizontal="right"/>
    </xf>
    <xf numFmtId="3" fontId="12" fillId="3" borderId="3" xfId="1" applyNumberFormat="1" applyFont="1" applyFill="1" applyBorder="1"/>
    <xf numFmtId="165" fontId="12" fillId="3" borderId="3" xfId="1" applyNumberFormat="1" applyFont="1" applyFill="1" applyBorder="1"/>
    <xf numFmtId="164" fontId="12" fillId="3" borderId="0" xfId="0" quotePrefix="1" applyNumberFormat="1" applyFont="1" applyFill="1" applyAlignment="1">
      <alignment horizontal="right" vertical="center"/>
    </xf>
    <xf numFmtId="164" fontId="12" fillId="3" borderId="3" xfId="1" applyNumberFormat="1" applyFont="1" applyFill="1" applyBorder="1"/>
    <xf numFmtId="164" fontId="12" fillId="3" borderId="0" xfId="1" quotePrefix="1" applyNumberFormat="1" applyFont="1" applyFill="1" applyAlignment="1">
      <alignment horizontal="right"/>
    </xf>
    <xf numFmtId="3" fontId="12" fillId="3" borderId="0" xfId="0" quotePrefix="1" applyNumberFormat="1" applyFont="1" applyFill="1" applyAlignment="1">
      <alignment horizontal="right" vertical="center"/>
    </xf>
    <xf numFmtId="0" fontId="10" fillId="2" borderId="2" xfId="0" applyFont="1" applyFill="1" applyBorder="1" applyAlignment="1">
      <alignment horizontal="center" wrapText="1"/>
    </xf>
    <xf numFmtId="3" fontId="12" fillId="3" borderId="3" xfId="0" applyNumberFormat="1" applyFont="1" applyFill="1" applyBorder="1"/>
    <xf numFmtId="0" fontId="7" fillId="0" borderId="0" xfId="0" applyFont="1" applyFill="1"/>
    <xf numFmtId="168" fontId="13" fillId="2" borderId="1" xfId="3" applyNumberFormat="1" applyFont="1" applyFill="1" applyBorder="1"/>
    <xf numFmtId="0" fontId="15" fillId="2" borderId="0" xfId="0" applyFont="1" applyFill="1"/>
    <xf numFmtId="165" fontId="12" fillId="3" borderId="0" xfId="1" quotePrefix="1" applyNumberFormat="1" applyFont="1" applyFill="1" applyAlignment="1">
      <alignment horizontal="right"/>
    </xf>
    <xf numFmtId="169" fontId="13" fillId="2" borderId="1" xfId="0" applyNumberFormat="1" applyFont="1" applyFill="1" applyBorder="1"/>
    <xf numFmtId="164" fontId="7" fillId="2" borderId="0" xfId="0" applyNumberFormat="1" applyFont="1" applyFill="1"/>
    <xf numFmtId="9" fontId="7" fillId="2" borderId="0" xfId="1" applyFont="1" applyFill="1"/>
    <xf numFmtId="170" fontId="7" fillId="2" borderId="0" xfId="1" applyNumberFormat="1" applyFont="1" applyFill="1"/>
    <xf numFmtId="0" fontId="3" fillId="2" borderId="0" xfId="0" applyFont="1" applyFill="1" applyAlignment="1">
      <alignment horizontal="center"/>
    </xf>
    <xf numFmtId="0" fontId="2" fillId="2" borderId="0" xfId="0" applyFont="1" applyFill="1" applyAlignment="1">
      <alignment horizontal="center"/>
    </xf>
    <xf numFmtId="0" fontId="3" fillId="2" borderId="0" xfId="0" applyFont="1" applyFill="1" applyAlignment="1">
      <alignment horizontal="center" vertical="center"/>
    </xf>
    <xf numFmtId="0" fontId="4" fillId="2" borderId="0" xfId="0" applyFont="1" applyFill="1" applyAlignment="1">
      <alignment horizontal="left" vertical="top" wrapText="1"/>
    </xf>
    <xf numFmtId="0" fontId="7" fillId="2" borderId="0" xfId="0" applyFont="1" applyFill="1" applyAlignment="1">
      <alignment horizontal="left" vertical="top"/>
    </xf>
    <xf numFmtId="0" fontId="6" fillId="2" borderId="0" xfId="0" applyFont="1" applyFill="1" applyAlignment="1">
      <alignment horizontal="left" vertical="top"/>
    </xf>
    <xf numFmtId="0" fontId="7" fillId="2" borderId="0" xfId="0" applyFont="1" applyFill="1" applyAlignment="1">
      <alignment horizontal="left" vertical="top" wrapText="1"/>
    </xf>
    <xf numFmtId="0" fontId="12" fillId="2" borderId="0" xfId="0" applyFont="1" applyFill="1" applyAlignment="1">
      <alignment horizontal="left"/>
    </xf>
    <xf numFmtId="0" fontId="9" fillId="2" borderId="1" xfId="0" applyFont="1" applyFill="1" applyBorder="1" applyAlignment="1">
      <alignment horizontal="left" wrapText="1"/>
    </xf>
    <xf numFmtId="0" fontId="9" fillId="2" borderId="1" xfId="0" applyFont="1" applyFill="1" applyBorder="1" applyAlignment="1">
      <alignment horizontal="left" vertical="center" wrapText="1"/>
    </xf>
    <xf numFmtId="0" fontId="12" fillId="2" borderId="0" xfId="0" applyFont="1" applyFill="1" applyAlignment="1">
      <alignment horizontal="left" vertical="top" wrapText="1"/>
    </xf>
  </cellXfs>
  <cellStyles count="4">
    <cellStyle name="Comma" xfId="3" builtinId="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387350</xdr:colOff>
      <xdr:row>0</xdr:row>
      <xdr:rowOff>120650</xdr:rowOff>
    </xdr:from>
    <xdr:to>
      <xdr:col>3</xdr:col>
      <xdr:colOff>1257767</xdr:colOff>
      <xdr:row>2</xdr:row>
      <xdr:rowOff>301625</xdr:rowOff>
    </xdr:to>
    <xdr:pic>
      <xdr:nvPicPr>
        <xdr:cNvPr id="2" name="Picture 1">
          <a:extLst>
            <a:ext uri="{FF2B5EF4-FFF2-40B4-BE49-F238E27FC236}">
              <a16:creationId xmlns:a16="http://schemas.microsoft.com/office/drawing/2014/main" id="{95EB001D-6733-4BA8-B0C8-C64DB44B8C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25700" y="120650"/>
          <a:ext cx="2295992" cy="6731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arabbank.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83A76-C413-4A35-975C-0077C59891AE}">
  <dimension ref="B4:E10"/>
  <sheetViews>
    <sheetView workbookViewId="0">
      <selection activeCell="B10" sqref="B10"/>
    </sheetView>
  </sheetViews>
  <sheetFormatPr defaultColWidth="8.7265625" defaultRowHeight="25" x14ac:dyDescent="1.2"/>
  <cols>
    <col min="1" max="1" width="8.7265625" style="1"/>
    <col min="2" max="2" width="21.54296875" style="1" bestFit="1" customWidth="1"/>
    <col min="3" max="5" width="20.453125" style="1" customWidth="1"/>
    <col min="6" max="16384" width="8.7265625" style="1"/>
  </cols>
  <sheetData>
    <row r="4" spans="2:5" x14ac:dyDescent="1.2">
      <c r="C4" s="112" t="s">
        <v>0</v>
      </c>
      <c r="D4" s="112"/>
    </row>
    <row r="5" spans="2:5" x14ac:dyDescent="1.2">
      <c r="B5" s="113" t="s">
        <v>1</v>
      </c>
      <c r="C5" s="113"/>
      <c r="D5" s="113"/>
      <c r="E5" s="113"/>
    </row>
    <row r="6" spans="2:5" x14ac:dyDescent="1.2">
      <c r="C6" s="114" t="s">
        <v>3</v>
      </c>
      <c r="D6" s="114"/>
    </row>
    <row r="7" spans="2:5" x14ac:dyDescent="1.2">
      <c r="B7" s="115" t="s">
        <v>602</v>
      </c>
      <c r="C7" s="115"/>
      <c r="D7" s="115"/>
      <c r="E7" s="115"/>
    </row>
    <row r="8" spans="2:5" x14ac:dyDescent="1.2">
      <c r="B8" s="115"/>
      <c r="C8" s="115"/>
      <c r="D8" s="115"/>
      <c r="E8" s="115"/>
    </row>
    <row r="9" spans="2:5" x14ac:dyDescent="1.2">
      <c r="B9" s="2"/>
      <c r="C9" s="2"/>
      <c r="D9" s="2"/>
      <c r="E9" s="2"/>
    </row>
    <row r="10" spans="2:5" x14ac:dyDescent="1.2">
      <c r="B10" s="4" t="s">
        <v>2</v>
      </c>
      <c r="C10" s="3"/>
      <c r="D10" s="3"/>
      <c r="E10" s="3"/>
    </row>
  </sheetData>
  <mergeCells count="4">
    <mergeCell ref="C4:D4"/>
    <mergeCell ref="B5:E5"/>
    <mergeCell ref="C6:D6"/>
    <mergeCell ref="B7:E8"/>
  </mergeCells>
  <hyperlinks>
    <hyperlink ref="B10" r:id="rId1" xr:uid="{6C2619FA-1712-4ECE-8FCE-FA2DDC4AD7FD}"/>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1534B-123E-4C3E-9D7A-5ACB975079A6}">
  <dimension ref="B2:J265"/>
  <sheetViews>
    <sheetView workbookViewId="0">
      <selection activeCell="B2" sqref="B2"/>
    </sheetView>
  </sheetViews>
  <sheetFormatPr defaultColWidth="8.7265625" defaultRowHeight="12.5" x14ac:dyDescent="0.25"/>
  <cols>
    <col min="1" max="1" width="6.453125" style="5" customWidth="1"/>
    <col min="2" max="2" width="57" style="5" customWidth="1"/>
    <col min="3" max="6" width="10.453125" style="5" customWidth="1"/>
    <col min="7" max="7" width="9.81640625" style="5" bestFit="1" customWidth="1"/>
    <col min="8" max="8" width="10.81640625" style="5" bestFit="1" customWidth="1"/>
    <col min="9" max="9" width="12" style="5" bestFit="1" customWidth="1"/>
    <col min="10" max="10" width="12.7265625" style="5" bestFit="1" customWidth="1"/>
    <col min="11" max="11" width="31.1796875" style="5" bestFit="1" customWidth="1"/>
    <col min="12" max="12" width="12" style="5" bestFit="1" customWidth="1"/>
    <col min="13" max="16384" width="8.7265625" style="5"/>
  </cols>
  <sheetData>
    <row r="2" spans="2:7" ht="13" x14ac:dyDescent="0.3">
      <c r="B2" s="11" t="s">
        <v>532</v>
      </c>
    </row>
    <row r="4" spans="2:7" s="12" customFormat="1" ht="24.65" customHeight="1" x14ac:dyDescent="0.25">
      <c r="C4" s="12">
        <v>2022</v>
      </c>
      <c r="D4" s="12">
        <v>2023</v>
      </c>
      <c r="E4" s="12">
        <v>2024</v>
      </c>
      <c r="F4" s="12">
        <v>2025</v>
      </c>
    </row>
    <row r="5" spans="2:7" s="12" customFormat="1" ht="11.15" customHeight="1" x14ac:dyDescent="0.25">
      <c r="C5" s="12" t="s">
        <v>530</v>
      </c>
      <c r="D5" s="12" t="s">
        <v>530</v>
      </c>
      <c r="E5" s="12" t="s">
        <v>530</v>
      </c>
      <c r="F5" s="12" t="s">
        <v>530</v>
      </c>
    </row>
    <row r="6" spans="2:7" x14ac:dyDescent="0.25">
      <c r="B6" s="13" t="s">
        <v>533</v>
      </c>
      <c r="C6" s="14"/>
      <c r="D6" s="14"/>
      <c r="E6" s="14"/>
      <c r="F6" s="14"/>
    </row>
    <row r="7" spans="2:7" x14ac:dyDescent="0.25">
      <c r="B7" s="15" t="s">
        <v>32</v>
      </c>
      <c r="C7" s="16"/>
      <c r="D7" s="16"/>
      <c r="E7" s="16">
        <v>0</v>
      </c>
      <c r="F7" s="16">
        <v>129</v>
      </c>
    </row>
    <row r="8" spans="2:7" x14ac:dyDescent="0.25">
      <c r="B8" s="15" t="s">
        <v>33</v>
      </c>
      <c r="C8" s="16"/>
      <c r="D8" s="16"/>
      <c r="E8" s="16">
        <v>0</v>
      </c>
      <c r="F8" s="16">
        <v>0</v>
      </c>
      <c r="G8" s="83"/>
    </row>
    <row r="9" spans="2:7" x14ac:dyDescent="0.25">
      <c r="B9" s="15" t="s">
        <v>34</v>
      </c>
      <c r="C9" s="16"/>
      <c r="D9" s="16"/>
      <c r="E9" s="16">
        <v>0</v>
      </c>
      <c r="F9" s="16">
        <v>0</v>
      </c>
      <c r="G9" s="83"/>
    </row>
    <row r="10" spans="2:7" x14ac:dyDescent="0.25">
      <c r="B10" s="15" t="s">
        <v>35</v>
      </c>
      <c r="C10" s="16"/>
      <c r="D10" s="16">
        <f>562501.200549578/1000</f>
        <v>562.5012005495779</v>
      </c>
      <c r="E10" s="16">
        <f>1614277.8561354/1000</f>
        <v>1614.2778561354</v>
      </c>
      <c r="F10" s="16">
        <v>2043</v>
      </c>
      <c r="G10" s="83"/>
    </row>
    <row r="11" spans="2:7" x14ac:dyDescent="0.25">
      <c r="B11" s="15" t="s">
        <v>36</v>
      </c>
      <c r="C11" s="16">
        <f>20785818.2834979/1000</f>
        <v>20785.818283497902</v>
      </c>
      <c r="D11" s="16">
        <f>23982927.0987306/1000</f>
        <v>23982.927098730601</v>
      </c>
      <c r="E11" s="16">
        <f>23165987.3060649/1000</f>
        <v>23165.987306064901</v>
      </c>
      <c r="F11" s="16">
        <v>23603</v>
      </c>
      <c r="G11" s="83"/>
    </row>
    <row r="12" spans="2:7" x14ac:dyDescent="0.25">
      <c r="B12" s="15" t="s">
        <v>37</v>
      </c>
      <c r="C12" s="16"/>
      <c r="D12" s="16"/>
      <c r="E12" s="16">
        <f>24246.82651622/1000</f>
        <v>24.246826516220001</v>
      </c>
      <c r="F12" s="16">
        <v>24</v>
      </c>
      <c r="G12" s="83"/>
    </row>
    <row r="13" spans="2:7" x14ac:dyDescent="0.25">
      <c r="B13" s="15" t="s">
        <v>38</v>
      </c>
      <c r="C13" s="16"/>
      <c r="D13" s="16"/>
      <c r="E13" s="16">
        <f>67346.9675599436/1000</f>
        <v>67.346967559943607</v>
      </c>
      <c r="F13" s="16">
        <v>74</v>
      </c>
      <c r="G13" s="83"/>
    </row>
    <row r="14" spans="2:7" x14ac:dyDescent="0.25">
      <c r="B14" s="15" t="s">
        <v>39</v>
      </c>
      <c r="C14" s="16"/>
      <c r="D14" s="16">
        <f>671291.6/1000</f>
        <v>671.29160000000002</v>
      </c>
      <c r="E14" s="16">
        <f>1061741.8899859/1000</f>
        <v>1061.7418899858999</v>
      </c>
      <c r="F14" s="16">
        <v>1097</v>
      </c>
      <c r="G14" s="83"/>
    </row>
    <row r="15" spans="2:7" x14ac:dyDescent="0.25">
      <c r="B15" s="15" t="s">
        <v>40</v>
      </c>
      <c r="C15" s="16"/>
      <c r="D15" s="16"/>
      <c r="E15" s="16">
        <v>0</v>
      </c>
      <c r="F15" s="16">
        <v>0</v>
      </c>
      <c r="G15" s="83"/>
    </row>
    <row r="16" spans="2:7" x14ac:dyDescent="0.25">
      <c r="B16" s="15" t="s">
        <v>41</v>
      </c>
      <c r="C16" s="16"/>
      <c r="D16" s="16"/>
      <c r="E16" s="16">
        <v>0</v>
      </c>
      <c r="F16" s="16">
        <v>3</v>
      </c>
      <c r="G16" s="83"/>
    </row>
    <row r="17" spans="2:7" x14ac:dyDescent="0.25">
      <c r="B17" s="15" t="s">
        <v>42</v>
      </c>
      <c r="C17" s="16"/>
      <c r="D17" s="16"/>
      <c r="E17" s="16">
        <f>20430.1833568406/1000</f>
        <v>20.430183356840601</v>
      </c>
      <c r="F17" s="16">
        <v>34</v>
      </c>
      <c r="G17" s="83"/>
    </row>
    <row r="18" spans="2:7" x14ac:dyDescent="0.25">
      <c r="B18" s="15" t="s">
        <v>43</v>
      </c>
      <c r="C18" s="16"/>
      <c r="D18" s="16"/>
      <c r="E18" s="16">
        <v>0</v>
      </c>
      <c r="F18" s="16">
        <v>0</v>
      </c>
      <c r="G18" s="83"/>
    </row>
    <row r="19" spans="2:7" x14ac:dyDescent="0.25">
      <c r="B19" s="27" t="s">
        <v>0</v>
      </c>
      <c r="C19" s="18">
        <v>20786</v>
      </c>
      <c r="D19" s="18">
        <v>25217</v>
      </c>
      <c r="E19" s="18">
        <v>25954</v>
      </c>
      <c r="F19" s="18">
        <f>SUM(F7:F18)</f>
        <v>27007</v>
      </c>
    </row>
    <row r="20" spans="2:7" x14ac:dyDescent="0.25">
      <c r="B20" s="82"/>
    </row>
    <row r="21" spans="2:7" x14ac:dyDescent="0.25">
      <c r="B21" s="82"/>
    </row>
    <row r="22" spans="2:7" x14ac:dyDescent="0.25">
      <c r="B22" s="84"/>
      <c r="C22" s="84">
        <v>2022</v>
      </c>
      <c r="D22" s="84">
        <v>2023</v>
      </c>
      <c r="E22" s="84">
        <v>2024</v>
      </c>
      <c r="F22" s="84">
        <v>2025</v>
      </c>
    </row>
    <row r="23" spans="2:7" x14ac:dyDescent="0.25">
      <c r="B23" s="84"/>
      <c r="C23" s="84" t="s">
        <v>50</v>
      </c>
      <c r="D23" s="84" t="s">
        <v>50</v>
      </c>
      <c r="E23" s="84" t="s">
        <v>50</v>
      </c>
      <c r="F23" s="84" t="s">
        <v>50</v>
      </c>
    </row>
    <row r="24" spans="2:7" x14ac:dyDescent="0.25">
      <c r="B24" s="85" t="s">
        <v>603</v>
      </c>
      <c r="C24" s="86"/>
      <c r="D24" s="86"/>
      <c r="E24" s="86"/>
      <c r="F24" s="86"/>
    </row>
    <row r="25" spans="2:7" x14ac:dyDescent="0.25">
      <c r="B25" s="87" t="s">
        <v>32</v>
      </c>
      <c r="C25" s="89"/>
      <c r="D25" s="89"/>
      <c r="E25" s="89">
        <v>0</v>
      </c>
      <c r="F25" s="89">
        <v>2.5517197998027462E-3</v>
      </c>
    </row>
    <row r="26" spans="2:7" x14ac:dyDescent="0.25">
      <c r="B26" s="87" t="s">
        <v>33</v>
      </c>
      <c r="C26" s="89"/>
      <c r="D26" s="89"/>
      <c r="E26" s="89">
        <v>0</v>
      </c>
      <c r="F26" s="89">
        <v>0</v>
      </c>
    </row>
    <row r="27" spans="2:7" x14ac:dyDescent="0.25">
      <c r="B27" s="87" t="s">
        <v>34</v>
      </c>
      <c r="C27" s="89"/>
      <c r="D27" s="89"/>
      <c r="E27" s="89">
        <v>0</v>
      </c>
      <c r="F27" s="89">
        <v>0</v>
      </c>
    </row>
    <row r="28" spans="2:7" x14ac:dyDescent="0.25">
      <c r="B28" s="87" t="s">
        <v>35</v>
      </c>
      <c r="C28" s="89"/>
      <c r="D28" s="89">
        <v>1.0601568473727551E-2</v>
      </c>
      <c r="E28" s="89">
        <v>2.2379692166326553E-2</v>
      </c>
      <c r="F28" s="89">
        <v>1.3442961573264732E-2</v>
      </c>
    </row>
    <row r="29" spans="2:7" x14ac:dyDescent="0.25">
      <c r="B29" s="87" t="s">
        <v>36</v>
      </c>
      <c r="C29" s="89">
        <v>7.3820783063653514E-2</v>
      </c>
      <c r="D29" s="89">
        <v>6.6195381878188686E-2</v>
      </c>
      <c r="E29" s="89">
        <v>5.8298836957106276E-2</v>
      </c>
      <c r="F29" s="89">
        <v>3.1564716897133367E-2</v>
      </c>
    </row>
    <row r="30" spans="2:7" x14ac:dyDescent="0.25">
      <c r="B30" s="87" t="s">
        <v>37</v>
      </c>
      <c r="C30" s="89"/>
      <c r="D30" s="89"/>
      <c r="E30" s="89">
        <v>0</v>
      </c>
      <c r="F30" s="89">
        <v>1.5359390539383397E-3</v>
      </c>
    </row>
    <row r="31" spans="2:7" x14ac:dyDescent="0.25">
      <c r="B31" s="87" t="s">
        <v>38</v>
      </c>
      <c r="C31" s="89"/>
      <c r="D31" s="89"/>
      <c r="E31" s="89">
        <v>5.0299999999999997E-2</v>
      </c>
      <c r="F31" s="89">
        <v>6.4363833092403854E-3</v>
      </c>
    </row>
    <row r="32" spans="2:7" x14ac:dyDescent="0.25">
      <c r="B32" s="87" t="s">
        <v>39</v>
      </c>
      <c r="C32" s="89"/>
      <c r="D32" s="89">
        <v>5.3579721725168904E-3</v>
      </c>
      <c r="E32" s="89">
        <v>1.4467298749526609E-2</v>
      </c>
      <c r="F32" s="89">
        <v>4.7239983508638034E-3</v>
      </c>
    </row>
    <row r="33" spans="2:6" x14ac:dyDescent="0.25">
      <c r="B33" s="87" t="s">
        <v>40</v>
      </c>
      <c r="C33" s="89"/>
      <c r="D33" s="89"/>
      <c r="E33" s="89">
        <v>0</v>
      </c>
      <c r="F33" s="89">
        <v>0</v>
      </c>
    </row>
    <row r="34" spans="2:6" x14ac:dyDescent="0.25">
      <c r="B34" s="87" t="s">
        <v>41</v>
      </c>
      <c r="C34" s="89"/>
      <c r="D34" s="89"/>
      <c r="E34" s="89">
        <v>0</v>
      </c>
      <c r="F34" s="89">
        <v>1.2424289485945023E-4</v>
      </c>
    </row>
    <row r="35" spans="2:6" x14ac:dyDescent="0.25">
      <c r="B35" s="87" t="s">
        <v>42</v>
      </c>
      <c r="C35" s="89"/>
      <c r="D35" s="89"/>
      <c r="E35" s="89">
        <v>0</v>
      </c>
      <c r="F35" s="89">
        <v>1.1698188122691973E-4</v>
      </c>
    </row>
    <row r="36" spans="2:6" x14ac:dyDescent="0.25">
      <c r="B36" s="87" t="s">
        <v>43</v>
      </c>
      <c r="C36" s="89"/>
      <c r="D36" s="89"/>
      <c r="E36" s="89">
        <v>0</v>
      </c>
      <c r="F36" s="89">
        <v>0</v>
      </c>
    </row>
    <row r="37" spans="2:6" x14ac:dyDescent="0.25">
      <c r="B37" s="88" t="s">
        <v>0</v>
      </c>
      <c r="C37" s="90">
        <v>3.3000000000000002E-2</v>
      </c>
      <c r="D37" s="90">
        <v>3.3976692755609765E-2</v>
      </c>
      <c r="E37" s="90">
        <v>3.0925047848773937E-2</v>
      </c>
      <c r="F37" s="90">
        <v>1.6098095776534899E-2</v>
      </c>
    </row>
    <row r="40" spans="2:6" x14ac:dyDescent="0.25">
      <c r="B40" s="12"/>
      <c r="C40" s="12">
        <v>2022</v>
      </c>
      <c r="D40" s="12">
        <v>2023</v>
      </c>
      <c r="E40" s="12">
        <v>2024</v>
      </c>
      <c r="F40" s="12">
        <v>2025</v>
      </c>
    </row>
    <row r="41" spans="2:6" x14ac:dyDescent="0.25">
      <c r="B41" s="12"/>
      <c r="C41" s="12" t="s">
        <v>83</v>
      </c>
      <c r="D41" s="12" t="s">
        <v>83</v>
      </c>
      <c r="E41" s="12" t="s">
        <v>83</v>
      </c>
      <c r="F41" s="12" t="s">
        <v>83</v>
      </c>
    </row>
    <row r="42" spans="2:6" x14ac:dyDescent="0.25">
      <c r="B42" s="13" t="s">
        <v>534</v>
      </c>
      <c r="C42" s="14"/>
      <c r="D42" s="14"/>
      <c r="E42" s="14"/>
      <c r="F42" s="14"/>
    </row>
    <row r="43" spans="2:6" x14ac:dyDescent="0.25">
      <c r="B43" s="15" t="s">
        <v>32</v>
      </c>
      <c r="C43" s="16"/>
      <c r="D43" s="16"/>
      <c r="E43" s="16"/>
      <c r="F43" s="16"/>
    </row>
    <row r="44" spans="2:6" x14ac:dyDescent="0.25">
      <c r="B44" s="15" t="s">
        <v>33</v>
      </c>
      <c r="C44" s="16"/>
      <c r="D44" s="16"/>
      <c r="E44" s="16"/>
      <c r="F44" s="16"/>
    </row>
    <row r="45" spans="2:6" x14ac:dyDescent="0.25">
      <c r="B45" s="15" t="s">
        <v>34</v>
      </c>
      <c r="C45" s="16"/>
      <c r="D45" s="16"/>
      <c r="E45" s="16"/>
      <c r="F45" s="16"/>
    </row>
    <row r="46" spans="2:6" x14ac:dyDescent="0.25">
      <c r="B46" s="15" t="s">
        <v>35</v>
      </c>
      <c r="C46" s="16">
        <v>8360</v>
      </c>
      <c r="D46" s="16">
        <v>8519</v>
      </c>
      <c r="E46" s="16">
        <v>43130</v>
      </c>
      <c r="F46" s="16">
        <v>30050</v>
      </c>
    </row>
    <row r="47" spans="2:6" x14ac:dyDescent="0.25">
      <c r="B47" s="15" t="s">
        <v>36</v>
      </c>
      <c r="C47" s="16">
        <v>92452</v>
      </c>
      <c r="D47" s="16">
        <v>378770</v>
      </c>
      <c r="E47" s="16">
        <v>1610906</v>
      </c>
      <c r="F47" s="16">
        <v>1915449</v>
      </c>
    </row>
    <row r="48" spans="2:6" x14ac:dyDescent="0.25">
      <c r="B48" s="15" t="s">
        <v>37</v>
      </c>
      <c r="C48" s="16"/>
      <c r="D48" s="16"/>
      <c r="E48" s="16"/>
      <c r="F48" s="16"/>
    </row>
    <row r="49" spans="2:6" x14ac:dyDescent="0.25">
      <c r="B49" s="15" t="s">
        <v>38</v>
      </c>
      <c r="C49" s="16"/>
      <c r="D49" s="16"/>
      <c r="E49" s="16"/>
      <c r="F49" s="16"/>
    </row>
    <row r="50" spans="2:6" x14ac:dyDescent="0.25">
      <c r="B50" s="15" t="s">
        <v>39</v>
      </c>
      <c r="C50" s="16">
        <v>115569</v>
      </c>
      <c r="D50" s="16">
        <v>215707</v>
      </c>
      <c r="E50" s="16">
        <v>869485</v>
      </c>
      <c r="F50" s="16">
        <v>908114</v>
      </c>
    </row>
    <row r="51" spans="2:6" x14ac:dyDescent="0.25">
      <c r="B51" s="15" t="s">
        <v>40</v>
      </c>
      <c r="C51" s="16"/>
      <c r="D51" s="16"/>
      <c r="E51" s="16"/>
      <c r="F51" s="16"/>
    </row>
    <row r="52" spans="2:6" x14ac:dyDescent="0.25">
      <c r="B52" s="15" t="s">
        <v>41</v>
      </c>
      <c r="C52" s="16"/>
      <c r="D52" s="16"/>
      <c r="E52" s="16"/>
      <c r="F52" s="16"/>
    </row>
    <row r="53" spans="2:6" x14ac:dyDescent="0.25">
      <c r="B53" s="15" t="s">
        <v>42</v>
      </c>
      <c r="C53" s="16"/>
      <c r="D53" s="16"/>
      <c r="E53" s="16"/>
      <c r="F53" s="16">
        <v>50</v>
      </c>
    </row>
    <row r="54" spans="2:6" x14ac:dyDescent="0.25">
      <c r="B54" s="15" t="s">
        <v>43</v>
      </c>
      <c r="C54" s="16"/>
      <c r="D54" s="16"/>
      <c r="E54" s="16"/>
      <c r="F54" s="16"/>
    </row>
    <row r="55" spans="2:6" x14ac:dyDescent="0.25">
      <c r="B55" s="27" t="s">
        <v>0</v>
      </c>
      <c r="C55" s="18">
        <v>216381</v>
      </c>
      <c r="D55" s="18">
        <v>602996</v>
      </c>
      <c r="E55" s="18">
        <v>2523521</v>
      </c>
      <c r="F55" s="18">
        <f>SUM(F43:F54)</f>
        <v>2853663</v>
      </c>
    </row>
    <row r="58" spans="2:6" ht="13" x14ac:dyDescent="0.3">
      <c r="B58" s="11" t="s">
        <v>535</v>
      </c>
    </row>
    <row r="61" spans="2:6" x14ac:dyDescent="0.25">
      <c r="B61" s="12"/>
      <c r="C61" s="12" t="s">
        <v>28</v>
      </c>
      <c r="D61" s="12" t="s">
        <v>536</v>
      </c>
      <c r="E61" s="12">
        <v>2024</v>
      </c>
      <c r="F61" s="12">
        <v>2025</v>
      </c>
    </row>
    <row r="62" spans="2:6" x14ac:dyDescent="0.25">
      <c r="B62" s="12"/>
      <c r="C62" s="12" t="s">
        <v>86</v>
      </c>
      <c r="D62" s="12" t="s">
        <v>86</v>
      </c>
      <c r="E62" s="12" t="s">
        <v>86</v>
      </c>
      <c r="F62" s="12" t="s">
        <v>86</v>
      </c>
    </row>
    <row r="63" spans="2:6" x14ac:dyDescent="0.25">
      <c r="B63" s="13" t="s">
        <v>537</v>
      </c>
      <c r="C63" s="14"/>
      <c r="D63" s="14"/>
      <c r="E63" s="14"/>
      <c r="F63" s="14"/>
    </row>
    <row r="64" spans="2:6" x14ac:dyDescent="0.25">
      <c r="B64" s="15" t="s">
        <v>32</v>
      </c>
      <c r="C64" s="16"/>
      <c r="D64" s="16"/>
      <c r="E64" s="16"/>
      <c r="F64" s="16"/>
    </row>
    <row r="65" spans="2:6" x14ac:dyDescent="0.25">
      <c r="B65" s="15" t="s">
        <v>33</v>
      </c>
      <c r="C65" s="16"/>
      <c r="D65" s="16"/>
      <c r="E65" s="16"/>
      <c r="F65" s="16"/>
    </row>
    <row r="66" spans="2:6" x14ac:dyDescent="0.25">
      <c r="B66" s="15" t="s">
        <v>34</v>
      </c>
      <c r="C66" s="16"/>
      <c r="D66" s="16"/>
      <c r="E66" s="16"/>
      <c r="F66" s="16"/>
    </row>
    <row r="67" spans="2:6" x14ac:dyDescent="0.25">
      <c r="B67" s="15" t="s">
        <v>35</v>
      </c>
      <c r="C67" s="16"/>
      <c r="D67" s="16">
        <v>134</v>
      </c>
      <c r="E67" s="16">
        <v>72</v>
      </c>
      <c r="F67" s="16">
        <v>151</v>
      </c>
    </row>
    <row r="68" spans="2:6" x14ac:dyDescent="0.25">
      <c r="B68" s="15" t="s">
        <v>36</v>
      </c>
      <c r="C68" s="16">
        <v>1938.5</v>
      </c>
      <c r="D68" s="16">
        <v>3298</v>
      </c>
      <c r="E68" s="16">
        <v>3823.25</v>
      </c>
      <c r="F68" s="16">
        <v>4269.25</v>
      </c>
    </row>
    <row r="69" spans="2:6" x14ac:dyDescent="0.25">
      <c r="B69" s="15" t="s">
        <v>37</v>
      </c>
      <c r="C69" s="16"/>
      <c r="D69" s="16"/>
      <c r="E69" s="16"/>
      <c r="F69" s="16"/>
    </row>
    <row r="70" spans="2:6" x14ac:dyDescent="0.25">
      <c r="B70" s="15" t="s">
        <v>38</v>
      </c>
      <c r="C70" s="16"/>
      <c r="D70" s="16"/>
      <c r="E70" s="16"/>
      <c r="F70" s="16"/>
    </row>
    <row r="71" spans="2:6" x14ac:dyDescent="0.25">
      <c r="B71" s="15" t="s">
        <v>39</v>
      </c>
      <c r="C71" s="16">
        <v>351</v>
      </c>
      <c r="D71" s="16">
        <v>542</v>
      </c>
      <c r="E71" s="16">
        <v>859.86</v>
      </c>
      <c r="F71" s="16">
        <v>1193.74</v>
      </c>
    </row>
    <row r="72" spans="2:6" x14ac:dyDescent="0.25">
      <c r="B72" s="15" t="s">
        <v>40</v>
      </c>
      <c r="C72" s="16"/>
      <c r="D72" s="16"/>
      <c r="E72" s="16"/>
      <c r="F72" s="16"/>
    </row>
    <row r="73" spans="2:6" x14ac:dyDescent="0.25">
      <c r="B73" s="15" t="s">
        <v>41</v>
      </c>
      <c r="C73" s="16"/>
      <c r="D73" s="16"/>
      <c r="E73" s="16"/>
      <c r="F73" s="16"/>
    </row>
    <row r="74" spans="2:6" x14ac:dyDescent="0.25">
      <c r="B74" s="15" t="s">
        <v>42</v>
      </c>
      <c r="C74" s="16"/>
      <c r="D74" s="16"/>
      <c r="E74" s="16"/>
      <c r="F74" s="16">
        <v>150</v>
      </c>
    </row>
    <row r="75" spans="2:6" x14ac:dyDescent="0.25">
      <c r="B75" s="15" t="s">
        <v>43</v>
      </c>
      <c r="C75" s="16"/>
      <c r="D75" s="16"/>
      <c r="E75" s="16"/>
      <c r="F75" s="16"/>
    </row>
    <row r="76" spans="2:6" x14ac:dyDescent="0.25">
      <c r="B76" s="27" t="s">
        <v>0</v>
      </c>
      <c r="C76" s="18">
        <v>2289.5</v>
      </c>
      <c r="D76" s="18">
        <v>3974</v>
      </c>
      <c r="E76" s="18">
        <v>4755.1099999999997</v>
      </c>
      <c r="F76" s="18">
        <f>SUM(F64:F75)</f>
        <v>5763.99</v>
      </c>
    </row>
    <row r="79" spans="2:6" x14ac:dyDescent="0.25">
      <c r="B79" s="12"/>
      <c r="C79" s="12" t="s">
        <v>28</v>
      </c>
      <c r="D79" s="12" t="s">
        <v>536</v>
      </c>
      <c r="E79" s="12">
        <v>2024</v>
      </c>
      <c r="F79" s="12">
        <v>2025</v>
      </c>
    </row>
    <row r="80" spans="2:6" x14ac:dyDescent="0.25">
      <c r="B80" s="12"/>
      <c r="C80" s="12" t="s">
        <v>86</v>
      </c>
      <c r="D80" s="12" t="s">
        <v>86</v>
      </c>
      <c r="E80" s="12" t="s">
        <v>86</v>
      </c>
      <c r="F80" s="12" t="s">
        <v>86</v>
      </c>
    </row>
    <row r="81" spans="2:6" x14ac:dyDescent="0.25">
      <c r="B81" s="13" t="s">
        <v>538</v>
      </c>
      <c r="C81" s="14"/>
      <c r="D81" s="14"/>
      <c r="E81" s="14"/>
      <c r="F81" s="14"/>
    </row>
    <row r="82" spans="2:6" x14ac:dyDescent="0.25">
      <c r="B82" s="15" t="s">
        <v>91</v>
      </c>
      <c r="C82" s="36"/>
      <c r="D82" s="36"/>
      <c r="E82" s="36"/>
      <c r="F82" s="36"/>
    </row>
    <row r="83" spans="2:6" x14ac:dyDescent="0.25">
      <c r="B83" s="15" t="s">
        <v>92</v>
      </c>
      <c r="C83" s="36"/>
      <c r="D83" s="36"/>
      <c r="E83" s="36"/>
      <c r="F83" s="36"/>
    </row>
    <row r="84" spans="2:6" x14ac:dyDescent="0.25">
      <c r="B84" s="15" t="s">
        <v>93</v>
      </c>
      <c r="C84" s="37"/>
      <c r="D84" s="37"/>
      <c r="E84" s="37"/>
      <c r="F84" s="37"/>
    </row>
    <row r="85" spans="2:6" x14ac:dyDescent="0.25">
      <c r="B85" s="15" t="s">
        <v>94</v>
      </c>
      <c r="C85" s="37"/>
      <c r="D85" s="37"/>
      <c r="E85" s="37"/>
      <c r="F85" s="37"/>
    </row>
    <row r="86" spans="2:6" x14ac:dyDescent="0.25">
      <c r="B86" s="15" t="s">
        <v>95</v>
      </c>
      <c r="C86" s="36"/>
      <c r="D86" s="36"/>
      <c r="E86" s="36"/>
      <c r="F86" s="36"/>
    </row>
    <row r="87" spans="2:6" x14ac:dyDescent="0.25">
      <c r="B87" s="15" t="s">
        <v>96</v>
      </c>
      <c r="C87" s="36"/>
      <c r="D87" s="36"/>
      <c r="E87" s="36"/>
      <c r="F87" s="36"/>
    </row>
    <row r="88" spans="2:6" x14ac:dyDescent="0.25">
      <c r="B88" s="15" t="s">
        <v>97</v>
      </c>
      <c r="C88" s="37"/>
      <c r="D88" s="37">
        <v>100</v>
      </c>
      <c r="E88" s="37">
        <v>67</v>
      </c>
      <c r="F88" s="37">
        <v>70</v>
      </c>
    </row>
    <row r="89" spans="2:6" x14ac:dyDescent="0.25">
      <c r="B89" s="15" t="s">
        <v>98</v>
      </c>
      <c r="C89" s="37"/>
      <c r="D89" s="37">
        <v>34</v>
      </c>
      <c r="E89" s="37">
        <v>5</v>
      </c>
      <c r="F89" s="37">
        <v>81</v>
      </c>
    </row>
    <row r="90" spans="2:6" x14ac:dyDescent="0.25">
      <c r="B90" s="15" t="s">
        <v>99</v>
      </c>
      <c r="C90" s="36">
        <v>918.5</v>
      </c>
      <c r="D90" s="36">
        <v>1474</v>
      </c>
      <c r="E90" s="36">
        <v>1745.5</v>
      </c>
      <c r="F90" s="36">
        <v>2296.25</v>
      </c>
    </row>
    <row r="91" spans="2:6" x14ac:dyDescent="0.25">
      <c r="B91" s="15" t="s">
        <v>100</v>
      </c>
      <c r="C91" s="36">
        <v>1020</v>
      </c>
      <c r="D91" s="36">
        <v>1755</v>
      </c>
      <c r="E91" s="36">
        <v>2077.75</v>
      </c>
      <c r="F91" s="36">
        <v>1973</v>
      </c>
    </row>
    <row r="92" spans="2:6" x14ac:dyDescent="0.25">
      <c r="B92" s="15" t="s">
        <v>101</v>
      </c>
      <c r="C92" s="37"/>
      <c r="D92" s="37"/>
      <c r="E92" s="37"/>
      <c r="F92" s="37"/>
    </row>
    <row r="93" spans="2:6" x14ac:dyDescent="0.25">
      <c r="B93" s="15" t="s">
        <v>102</v>
      </c>
      <c r="C93" s="37"/>
      <c r="D93" s="37"/>
      <c r="E93" s="37"/>
      <c r="F93" s="37"/>
    </row>
    <row r="94" spans="2:6" x14ac:dyDescent="0.25">
      <c r="B94" s="15" t="s">
        <v>103</v>
      </c>
      <c r="C94" s="36"/>
      <c r="D94" s="36"/>
      <c r="E94" s="36"/>
      <c r="F94" s="36"/>
    </row>
    <row r="95" spans="2:6" x14ac:dyDescent="0.25">
      <c r="B95" s="15" t="s">
        <v>104</v>
      </c>
      <c r="C95" s="36"/>
      <c r="D95" s="36"/>
      <c r="E95" s="36"/>
      <c r="F95" s="36"/>
    </row>
    <row r="96" spans="2:6" x14ac:dyDescent="0.25">
      <c r="B96" s="15" t="s">
        <v>105</v>
      </c>
      <c r="C96" s="37">
        <v>162</v>
      </c>
      <c r="D96" s="37">
        <v>213</v>
      </c>
      <c r="E96" s="37">
        <v>287.32</v>
      </c>
      <c r="F96" s="37">
        <v>485.64</v>
      </c>
    </row>
    <row r="97" spans="2:6" x14ac:dyDescent="0.25">
      <c r="B97" s="15" t="s">
        <v>106</v>
      </c>
      <c r="C97" s="37">
        <v>189</v>
      </c>
      <c r="D97" s="37">
        <v>330</v>
      </c>
      <c r="E97" s="37">
        <v>572.54</v>
      </c>
      <c r="F97" s="37">
        <v>708.1</v>
      </c>
    </row>
    <row r="98" spans="2:6" x14ac:dyDescent="0.25">
      <c r="B98" s="15" t="s">
        <v>107</v>
      </c>
      <c r="C98" s="36"/>
      <c r="D98" s="36"/>
      <c r="E98" s="36"/>
      <c r="F98" s="36"/>
    </row>
    <row r="99" spans="2:6" x14ac:dyDescent="0.25">
      <c r="B99" s="15" t="s">
        <v>108</v>
      </c>
      <c r="C99" s="36"/>
      <c r="D99" s="36"/>
      <c r="E99" s="36"/>
      <c r="F99" s="36"/>
    </row>
    <row r="100" spans="2:6" x14ac:dyDescent="0.25">
      <c r="B100" s="15" t="s">
        <v>109</v>
      </c>
      <c r="C100" s="37"/>
      <c r="D100" s="37"/>
      <c r="E100" s="37"/>
      <c r="F100" s="37"/>
    </row>
    <row r="101" spans="2:6" x14ac:dyDescent="0.25">
      <c r="B101" s="15" t="s">
        <v>110</v>
      </c>
      <c r="C101" s="37"/>
      <c r="D101" s="37"/>
      <c r="E101" s="37"/>
      <c r="F101" s="37"/>
    </row>
    <row r="102" spans="2:6" x14ac:dyDescent="0.25">
      <c r="B102" s="15" t="s">
        <v>111</v>
      </c>
      <c r="C102" s="36"/>
      <c r="D102" s="36"/>
      <c r="E102" s="36"/>
      <c r="F102" s="36">
        <v>99</v>
      </c>
    </row>
    <row r="103" spans="2:6" x14ac:dyDescent="0.25">
      <c r="B103" s="15" t="s">
        <v>112</v>
      </c>
      <c r="C103" s="36"/>
      <c r="D103" s="36"/>
      <c r="E103" s="36"/>
      <c r="F103" s="36">
        <v>51</v>
      </c>
    </row>
    <row r="104" spans="2:6" x14ac:dyDescent="0.25">
      <c r="B104" s="15" t="s">
        <v>113</v>
      </c>
      <c r="C104" s="37"/>
      <c r="D104" s="37"/>
      <c r="E104" s="37"/>
      <c r="F104" s="37"/>
    </row>
    <row r="105" spans="2:6" x14ac:dyDescent="0.25">
      <c r="B105" s="15" t="s">
        <v>114</v>
      </c>
      <c r="C105" s="37"/>
      <c r="D105" s="37"/>
      <c r="E105" s="37"/>
      <c r="F105" s="37"/>
    </row>
    <row r="106" spans="2:6" x14ac:dyDescent="0.25">
      <c r="B106" s="28" t="s">
        <v>115</v>
      </c>
      <c r="C106" s="38">
        <v>1080.5</v>
      </c>
      <c r="D106" s="38">
        <v>1787</v>
      </c>
      <c r="E106" s="38">
        <v>2099.8199999999997</v>
      </c>
      <c r="F106" s="38">
        <f>F82+F84+F86+F88+F90+F92+F94+F96+F98+F100+F102+F104</f>
        <v>2950.89</v>
      </c>
    </row>
    <row r="107" spans="2:6" x14ac:dyDescent="0.25">
      <c r="B107" s="30" t="s">
        <v>116</v>
      </c>
      <c r="C107" s="41">
        <v>1209</v>
      </c>
      <c r="D107" s="41">
        <v>2119</v>
      </c>
      <c r="E107" s="41">
        <v>2655.29</v>
      </c>
      <c r="F107" s="41">
        <f>F83+F85+F87+F89+F91+F93+F95+F97+F99+F101+F103+F105</f>
        <v>2813.1</v>
      </c>
    </row>
    <row r="110" spans="2:6" x14ac:dyDescent="0.25">
      <c r="B110" s="12"/>
      <c r="C110" s="12">
        <v>2022</v>
      </c>
      <c r="D110" s="12">
        <v>2023</v>
      </c>
      <c r="E110" s="12">
        <v>2024</v>
      </c>
      <c r="F110" s="12">
        <v>2025</v>
      </c>
    </row>
    <row r="111" spans="2:6" x14ac:dyDescent="0.25">
      <c r="B111" s="12"/>
      <c r="C111" s="12" t="s">
        <v>83</v>
      </c>
      <c r="D111" s="12" t="s">
        <v>83</v>
      </c>
      <c r="E111" s="12" t="s">
        <v>83</v>
      </c>
      <c r="F111" s="12" t="s">
        <v>83</v>
      </c>
    </row>
    <row r="112" spans="2:6" x14ac:dyDescent="0.25">
      <c r="B112" s="13" t="s">
        <v>539</v>
      </c>
      <c r="C112" s="14"/>
      <c r="D112" s="14"/>
      <c r="E112" s="14"/>
      <c r="F112" s="14"/>
    </row>
    <row r="113" spans="2:6" x14ac:dyDescent="0.25">
      <c r="B113" s="15" t="s">
        <v>32</v>
      </c>
      <c r="C113" s="16"/>
      <c r="D113" s="16"/>
      <c r="E113" s="16"/>
      <c r="F113" s="16"/>
    </row>
    <row r="114" spans="2:6" x14ac:dyDescent="0.25">
      <c r="B114" s="15" t="s">
        <v>33</v>
      </c>
      <c r="C114" s="16"/>
      <c r="D114" s="16"/>
      <c r="E114" s="16"/>
      <c r="F114" s="16"/>
    </row>
    <row r="115" spans="2:6" x14ac:dyDescent="0.25">
      <c r="B115" s="15" t="s">
        <v>34</v>
      </c>
      <c r="C115" s="16"/>
      <c r="D115" s="16"/>
      <c r="E115" s="16"/>
      <c r="F115" s="16"/>
    </row>
    <row r="116" spans="2:6" x14ac:dyDescent="0.25">
      <c r="B116" s="15" t="s">
        <v>35</v>
      </c>
      <c r="C116" s="16">
        <v>20</v>
      </c>
      <c r="D116" s="16">
        <v>42</v>
      </c>
      <c r="E116" s="16">
        <v>38</v>
      </c>
      <c r="F116" s="16">
        <v>34</v>
      </c>
    </row>
    <row r="117" spans="2:6" x14ac:dyDescent="0.25">
      <c r="B117" s="15" t="s">
        <v>36</v>
      </c>
      <c r="C117" s="16">
        <v>456</v>
      </c>
      <c r="D117" s="16">
        <v>467</v>
      </c>
      <c r="E117" s="16">
        <v>523</v>
      </c>
      <c r="F117" s="16">
        <v>578</v>
      </c>
    </row>
    <row r="118" spans="2:6" x14ac:dyDescent="0.25">
      <c r="B118" s="15" t="s">
        <v>37</v>
      </c>
      <c r="C118" s="16"/>
      <c r="D118" s="16"/>
      <c r="E118" s="16"/>
      <c r="F118" s="16"/>
    </row>
    <row r="119" spans="2:6" x14ac:dyDescent="0.25">
      <c r="B119" s="15" t="s">
        <v>38</v>
      </c>
      <c r="C119" s="16"/>
      <c r="D119" s="16"/>
      <c r="E119" s="16"/>
      <c r="F119" s="16"/>
    </row>
    <row r="120" spans="2:6" x14ac:dyDescent="0.25">
      <c r="B120" s="15" t="s">
        <v>39</v>
      </c>
      <c r="C120" s="16">
        <v>144</v>
      </c>
      <c r="D120" s="16">
        <v>150</v>
      </c>
      <c r="E120" s="16">
        <v>215</v>
      </c>
      <c r="F120" s="16">
        <v>288</v>
      </c>
    </row>
    <row r="121" spans="2:6" x14ac:dyDescent="0.25">
      <c r="B121" s="15" t="s">
        <v>40</v>
      </c>
      <c r="C121" s="16"/>
      <c r="D121" s="16"/>
      <c r="E121" s="16"/>
      <c r="F121" s="16"/>
    </row>
    <row r="122" spans="2:6" x14ac:dyDescent="0.25">
      <c r="B122" s="15" t="s">
        <v>41</v>
      </c>
      <c r="C122" s="16"/>
      <c r="D122" s="16"/>
      <c r="E122" s="16"/>
      <c r="F122" s="16"/>
    </row>
    <row r="123" spans="2:6" x14ac:dyDescent="0.25">
      <c r="B123" s="15" t="s">
        <v>42</v>
      </c>
      <c r="C123" s="16"/>
      <c r="D123" s="16"/>
      <c r="E123" s="16"/>
      <c r="F123" s="16">
        <v>30</v>
      </c>
    </row>
    <row r="124" spans="2:6" x14ac:dyDescent="0.25">
      <c r="B124" s="15" t="s">
        <v>43</v>
      </c>
      <c r="C124" s="16"/>
      <c r="D124" s="16"/>
      <c r="E124" s="16"/>
      <c r="F124" s="16"/>
    </row>
    <row r="125" spans="2:6" x14ac:dyDescent="0.25">
      <c r="B125" s="27" t="s">
        <v>0</v>
      </c>
      <c r="C125" s="18">
        <v>620</v>
      </c>
      <c r="D125" s="18">
        <v>659</v>
      </c>
      <c r="E125" s="18">
        <v>776</v>
      </c>
      <c r="F125" s="18">
        <f>SUM(F115:F124)</f>
        <v>930</v>
      </c>
    </row>
    <row r="128" spans="2:6" x14ac:dyDescent="0.25">
      <c r="B128" s="12"/>
      <c r="C128" s="12">
        <v>2022</v>
      </c>
      <c r="D128" s="12">
        <v>2023</v>
      </c>
      <c r="E128" s="12">
        <v>2024</v>
      </c>
      <c r="F128" s="12">
        <v>2025</v>
      </c>
    </row>
    <row r="129" spans="2:7" x14ac:dyDescent="0.25">
      <c r="B129" s="12"/>
      <c r="C129" s="12" t="s">
        <v>83</v>
      </c>
      <c r="D129" s="12" t="s">
        <v>83</v>
      </c>
      <c r="E129" s="12" t="s">
        <v>83</v>
      </c>
      <c r="F129" s="12" t="s">
        <v>83</v>
      </c>
    </row>
    <row r="130" spans="2:7" x14ac:dyDescent="0.25">
      <c r="B130" s="13" t="s">
        <v>540</v>
      </c>
      <c r="C130" s="14"/>
      <c r="D130" s="14"/>
      <c r="E130" s="14"/>
      <c r="F130" s="14"/>
    </row>
    <row r="131" spans="2:7" x14ac:dyDescent="0.25">
      <c r="B131" s="15" t="s">
        <v>91</v>
      </c>
      <c r="C131" s="36"/>
      <c r="D131" s="36"/>
      <c r="E131" s="36"/>
      <c r="F131" s="36"/>
    </row>
    <row r="132" spans="2:7" x14ac:dyDescent="0.25">
      <c r="B132" s="15" t="s">
        <v>92</v>
      </c>
      <c r="C132" s="36"/>
      <c r="D132" s="36"/>
      <c r="E132" s="36"/>
      <c r="F132" s="36"/>
    </row>
    <row r="133" spans="2:7" x14ac:dyDescent="0.25">
      <c r="B133" s="15" t="s">
        <v>93</v>
      </c>
      <c r="C133" s="37"/>
      <c r="D133" s="37"/>
      <c r="E133" s="37"/>
      <c r="F133" s="37"/>
    </row>
    <row r="134" spans="2:7" x14ac:dyDescent="0.25">
      <c r="B134" s="15" t="s">
        <v>94</v>
      </c>
      <c r="C134" s="37"/>
      <c r="D134" s="37"/>
      <c r="E134" s="37"/>
      <c r="F134" s="37"/>
    </row>
    <row r="135" spans="2:7" x14ac:dyDescent="0.25">
      <c r="B135" s="15" t="s">
        <v>95</v>
      </c>
      <c r="C135" s="36"/>
      <c r="D135" s="36"/>
      <c r="E135" s="36"/>
      <c r="F135" s="36"/>
    </row>
    <row r="136" spans="2:7" x14ac:dyDescent="0.25">
      <c r="B136" s="15" t="s">
        <v>96</v>
      </c>
      <c r="C136" s="36"/>
      <c r="D136" s="36"/>
      <c r="E136" s="36"/>
      <c r="F136" s="36"/>
    </row>
    <row r="137" spans="2:7" x14ac:dyDescent="0.25">
      <c r="B137" s="15" t="s">
        <v>97</v>
      </c>
      <c r="C137" s="37">
        <v>12</v>
      </c>
      <c r="D137" s="37">
        <v>25</v>
      </c>
      <c r="E137" s="37">
        <v>18</v>
      </c>
      <c r="F137" s="37">
        <v>15</v>
      </c>
    </row>
    <row r="138" spans="2:7" x14ac:dyDescent="0.25">
      <c r="B138" s="15" t="s">
        <v>98</v>
      </c>
      <c r="C138" s="37">
        <v>8</v>
      </c>
      <c r="D138" s="37">
        <v>17</v>
      </c>
      <c r="E138" s="37">
        <v>20</v>
      </c>
      <c r="F138" s="37">
        <v>19</v>
      </c>
    </row>
    <row r="139" spans="2:7" x14ac:dyDescent="0.25">
      <c r="B139" s="15" t="s">
        <v>99</v>
      </c>
      <c r="C139" s="36">
        <v>145</v>
      </c>
      <c r="D139" s="36">
        <v>161</v>
      </c>
      <c r="E139" s="36">
        <v>197</v>
      </c>
      <c r="F139" s="36">
        <v>210</v>
      </c>
      <c r="G139" s="91"/>
    </row>
    <row r="140" spans="2:7" x14ac:dyDescent="0.25">
      <c r="B140" s="15" t="s">
        <v>100</v>
      </c>
      <c r="C140" s="36">
        <v>311</v>
      </c>
      <c r="D140" s="36">
        <v>306</v>
      </c>
      <c r="E140" s="36">
        <v>326</v>
      </c>
      <c r="F140" s="36">
        <v>368</v>
      </c>
    </row>
    <row r="141" spans="2:7" x14ac:dyDescent="0.25">
      <c r="B141" s="15" t="s">
        <v>101</v>
      </c>
      <c r="C141" s="37"/>
      <c r="D141" s="37"/>
      <c r="E141" s="37"/>
      <c r="F141" s="37"/>
    </row>
    <row r="142" spans="2:7" x14ac:dyDescent="0.25">
      <c r="B142" s="15" t="s">
        <v>102</v>
      </c>
      <c r="C142" s="37"/>
      <c r="D142" s="37"/>
      <c r="E142" s="37"/>
      <c r="F142" s="37"/>
    </row>
    <row r="143" spans="2:7" x14ac:dyDescent="0.25">
      <c r="B143" s="15" t="s">
        <v>103</v>
      </c>
      <c r="C143" s="36"/>
      <c r="D143" s="36"/>
      <c r="E143" s="36"/>
      <c r="F143" s="36"/>
    </row>
    <row r="144" spans="2:7" x14ac:dyDescent="0.25">
      <c r="B144" s="15" t="s">
        <v>104</v>
      </c>
      <c r="C144" s="36"/>
      <c r="D144" s="36"/>
      <c r="E144" s="36"/>
      <c r="F144" s="36"/>
    </row>
    <row r="145" spans="2:10" x14ac:dyDescent="0.25">
      <c r="B145" s="15" t="s">
        <v>105</v>
      </c>
      <c r="C145" s="37">
        <v>56</v>
      </c>
      <c r="D145" s="37">
        <v>36</v>
      </c>
      <c r="E145" s="37">
        <v>55</v>
      </c>
      <c r="F145" s="37">
        <v>101</v>
      </c>
      <c r="G145" s="91"/>
    </row>
    <row r="146" spans="2:10" x14ac:dyDescent="0.25">
      <c r="B146" s="15" t="s">
        <v>106</v>
      </c>
      <c r="C146" s="37">
        <v>88</v>
      </c>
      <c r="D146" s="37">
        <v>114</v>
      </c>
      <c r="E146" s="37">
        <v>160</v>
      </c>
      <c r="F146" s="37">
        <v>187</v>
      </c>
    </row>
    <row r="147" spans="2:10" x14ac:dyDescent="0.25">
      <c r="B147" s="15" t="s">
        <v>107</v>
      </c>
      <c r="C147" s="36"/>
      <c r="D147" s="36"/>
      <c r="E147" s="36"/>
      <c r="F147" s="36"/>
      <c r="H147" s="104"/>
      <c r="I147" s="104"/>
    </row>
    <row r="148" spans="2:10" x14ac:dyDescent="0.25">
      <c r="B148" s="15" t="s">
        <v>108</v>
      </c>
      <c r="C148" s="36"/>
      <c r="D148" s="36"/>
      <c r="E148" s="36"/>
      <c r="F148" s="36"/>
      <c r="H148" s="83"/>
      <c r="I148" s="83"/>
      <c r="J148" s="83"/>
    </row>
    <row r="149" spans="2:10" x14ac:dyDescent="0.25">
      <c r="B149" s="15" t="s">
        <v>109</v>
      </c>
      <c r="C149" s="37"/>
      <c r="D149" s="37"/>
      <c r="E149" s="37"/>
      <c r="F149" s="37"/>
      <c r="H149" s="83"/>
      <c r="I149" s="83"/>
      <c r="J149" s="83"/>
    </row>
    <row r="150" spans="2:10" x14ac:dyDescent="0.25">
      <c r="B150" s="15" t="s">
        <v>110</v>
      </c>
      <c r="C150" s="37"/>
      <c r="D150" s="37"/>
      <c r="E150" s="37"/>
      <c r="F150" s="37"/>
      <c r="H150" s="83"/>
      <c r="I150" s="83"/>
      <c r="J150" s="83"/>
    </row>
    <row r="151" spans="2:10" x14ac:dyDescent="0.25">
      <c r="B151" s="15" t="s">
        <v>111</v>
      </c>
      <c r="C151" s="36"/>
      <c r="D151" s="36"/>
      <c r="E151" s="36"/>
      <c r="F151" s="36">
        <v>21</v>
      </c>
      <c r="H151" s="83"/>
      <c r="I151" s="83"/>
      <c r="J151" s="83"/>
    </row>
    <row r="152" spans="2:10" x14ac:dyDescent="0.25">
      <c r="B152" s="15" t="s">
        <v>112</v>
      </c>
      <c r="C152" s="36"/>
      <c r="D152" s="36"/>
      <c r="E152" s="36"/>
      <c r="F152" s="36">
        <v>9</v>
      </c>
      <c r="H152" s="83"/>
      <c r="I152" s="83"/>
      <c r="J152" s="83"/>
    </row>
    <row r="153" spans="2:10" x14ac:dyDescent="0.25">
      <c r="B153" s="15" t="s">
        <v>113</v>
      </c>
      <c r="C153" s="37"/>
      <c r="D153" s="37"/>
      <c r="E153" s="37"/>
      <c r="F153" s="37"/>
      <c r="H153" s="83"/>
      <c r="I153" s="83"/>
      <c r="J153" s="83"/>
    </row>
    <row r="154" spans="2:10" x14ac:dyDescent="0.25">
      <c r="B154" s="15" t="s">
        <v>114</v>
      </c>
      <c r="C154" s="37"/>
      <c r="D154" s="37"/>
      <c r="E154" s="37"/>
      <c r="F154" s="37"/>
      <c r="H154" s="83"/>
      <c r="I154" s="83"/>
      <c r="J154" s="83"/>
    </row>
    <row r="155" spans="2:10" x14ac:dyDescent="0.25">
      <c r="B155" s="28" t="s">
        <v>115</v>
      </c>
      <c r="C155" s="38">
        <v>213</v>
      </c>
      <c r="D155" s="38">
        <v>222</v>
      </c>
      <c r="E155" s="38">
        <v>270</v>
      </c>
      <c r="F155" s="38">
        <f>SUM(F137,F139,F145,F151)</f>
        <v>347</v>
      </c>
      <c r="H155" s="83"/>
      <c r="I155" s="83"/>
      <c r="J155" s="83"/>
    </row>
    <row r="156" spans="2:10" x14ac:dyDescent="0.25">
      <c r="B156" s="30" t="s">
        <v>116</v>
      </c>
      <c r="C156" s="41">
        <v>407</v>
      </c>
      <c r="D156" s="41">
        <v>437</v>
      </c>
      <c r="E156" s="41">
        <v>506</v>
      </c>
      <c r="F156" s="41">
        <f>SUM(F138,F140,F146,F152)</f>
        <v>583</v>
      </c>
      <c r="H156" s="83"/>
      <c r="I156" s="83"/>
      <c r="J156" s="83"/>
    </row>
    <row r="157" spans="2:10" x14ac:dyDescent="0.25">
      <c r="H157" s="83"/>
      <c r="I157" s="83"/>
      <c r="J157" s="83"/>
    </row>
    <row r="158" spans="2:10" x14ac:dyDescent="0.25">
      <c r="H158" s="83"/>
      <c r="I158" s="83"/>
      <c r="J158" s="83"/>
    </row>
    <row r="159" spans="2:10" x14ac:dyDescent="0.25">
      <c r="B159" s="84"/>
      <c r="C159" s="84">
        <v>2022</v>
      </c>
      <c r="D159" s="84">
        <v>2023</v>
      </c>
      <c r="E159" s="84">
        <v>2024</v>
      </c>
      <c r="F159" s="84">
        <v>2025</v>
      </c>
      <c r="H159" s="83"/>
      <c r="I159" s="83"/>
      <c r="J159" s="83"/>
    </row>
    <row r="160" spans="2:10" x14ac:dyDescent="0.25">
      <c r="B160" s="84"/>
      <c r="C160" s="84" t="s">
        <v>83</v>
      </c>
      <c r="D160" s="84" t="s">
        <v>83</v>
      </c>
      <c r="E160" s="84" t="s">
        <v>83</v>
      </c>
      <c r="F160" s="84" t="s">
        <v>83</v>
      </c>
      <c r="G160" s="104"/>
      <c r="H160" s="83"/>
      <c r="I160" s="83"/>
      <c r="J160" s="83"/>
    </row>
    <row r="161" spans="2:10" s="83" customFormat="1" x14ac:dyDescent="0.25">
      <c r="B161" s="85" t="s">
        <v>608</v>
      </c>
      <c r="C161" s="86"/>
      <c r="D161" s="86"/>
      <c r="E161" s="86"/>
      <c r="F161" s="86"/>
    </row>
    <row r="162" spans="2:10" s="83" customFormat="1" x14ac:dyDescent="0.25">
      <c r="B162" s="87" t="s">
        <v>32</v>
      </c>
      <c r="C162" s="16"/>
      <c r="D162" s="16"/>
      <c r="E162" s="16"/>
      <c r="F162" s="16"/>
    </row>
    <row r="163" spans="2:10" s="83" customFormat="1" x14ac:dyDescent="0.25">
      <c r="B163" s="87" t="s">
        <v>33</v>
      </c>
      <c r="C163" s="16"/>
      <c r="D163" s="16"/>
      <c r="E163" s="16"/>
      <c r="F163" s="16"/>
    </row>
    <row r="164" spans="2:10" s="83" customFormat="1" x14ac:dyDescent="0.25">
      <c r="B164" s="87" t="s">
        <v>34</v>
      </c>
      <c r="C164" s="16"/>
      <c r="D164" s="16"/>
      <c r="E164" s="16"/>
      <c r="F164" s="16"/>
      <c r="H164" s="5"/>
      <c r="I164" s="5"/>
      <c r="J164" s="5"/>
    </row>
    <row r="165" spans="2:10" s="83" customFormat="1" x14ac:dyDescent="0.25">
      <c r="B165" s="87" t="s">
        <v>35</v>
      </c>
      <c r="C165" s="16">
        <v>20</v>
      </c>
      <c r="D165" s="16">
        <v>42</v>
      </c>
      <c r="E165" s="16">
        <v>56</v>
      </c>
      <c r="F165" s="16">
        <v>34</v>
      </c>
      <c r="H165" s="5"/>
      <c r="I165" s="5"/>
      <c r="J165" s="5"/>
    </row>
    <row r="166" spans="2:10" s="83" customFormat="1" x14ac:dyDescent="0.25">
      <c r="B166" s="87" t="s">
        <v>36</v>
      </c>
      <c r="C166" s="16">
        <v>747</v>
      </c>
      <c r="D166" s="16">
        <v>972</v>
      </c>
      <c r="E166" s="16">
        <v>1107</v>
      </c>
      <c r="F166" s="16">
        <v>1262</v>
      </c>
      <c r="H166" s="5"/>
      <c r="I166" s="5"/>
      <c r="J166" s="5"/>
    </row>
    <row r="167" spans="2:10" s="83" customFormat="1" x14ac:dyDescent="0.25">
      <c r="B167" s="87" t="s">
        <v>37</v>
      </c>
      <c r="C167" s="16"/>
      <c r="D167" s="16"/>
      <c r="E167" s="16"/>
      <c r="F167" s="16"/>
      <c r="H167" s="5"/>
      <c r="I167" s="5"/>
      <c r="J167" s="5"/>
    </row>
    <row r="168" spans="2:10" s="83" customFormat="1" x14ac:dyDescent="0.25">
      <c r="B168" s="87" t="s">
        <v>38</v>
      </c>
      <c r="C168" s="16"/>
      <c r="D168" s="16"/>
      <c r="E168" s="16"/>
      <c r="F168" s="16"/>
      <c r="H168" s="5"/>
      <c r="I168" s="5"/>
      <c r="J168" s="5"/>
    </row>
    <row r="169" spans="2:10" s="83" customFormat="1" x14ac:dyDescent="0.25">
      <c r="B169" s="87" t="s">
        <v>39</v>
      </c>
      <c r="C169" s="16">
        <v>188</v>
      </c>
      <c r="D169" s="16">
        <v>243</v>
      </c>
      <c r="E169" s="16">
        <v>340</v>
      </c>
      <c r="F169" s="16">
        <v>477</v>
      </c>
      <c r="H169" s="5"/>
      <c r="I169" s="5"/>
      <c r="J169" s="5"/>
    </row>
    <row r="170" spans="2:10" s="83" customFormat="1" x14ac:dyDescent="0.25">
      <c r="B170" s="87" t="s">
        <v>40</v>
      </c>
      <c r="C170" s="16"/>
      <c r="D170" s="16"/>
      <c r="E170" s="16"/>
      <c r="F170" s="16"/>
      <c r="H170" s="5"/>
      <c r="I170" s="5"/>
      <c r="J170" s="5"/>
    </row>
    <row r="171" spans="2:10" s="83" customFormat="1" x14ac:dyDescent="0.25">
      <c r="B171" s="87" t="s">
        <v>41</v>
      </c>
      <c r="C171" s="16"/>
      <c r="D171" s="16"/>
      <c r="E171" s="16"/>
      <c r="F171" s="16"/>
      <c r="H171" s="5"/>
      <c r="I171" s="5"/>
      <c r="J171" s="5"/>
    </row>
    <row r="172" spans="2:10" s="83" customFormat="1" x14ac:dyDescent="0.25">
      <c r="B172" s="87" t="s">
        <v>42</v>
      </c>
      <c r="C172" s="16"/>
      <c r="D172" s="16"/>
      <c r="E172" s="16"/>
      <c r="F172" s="16">
        <v>32</v>
      </c>
      <c r="H172" s="5"/>
      <c r="I172" s="5"/>
      <c r="J172" s="5"/>
    </row>
    <row r="173" spans="2:10" s="83" customFormat="1" x14ac:dyDescent="0.25">
      <c r="B173" s="87" t="s">
        <v>43</v>
      </c>
      <c r="C173" s="16"/>
      <c r="D173" s="16"/>
      <c r="E173" s="16"/>
      <c r="F173" s="16"/>
      <c r="H173" s="5"/>
      <c r="I173" s="5"/>
      <c r="J173" s="5"/>
    </row>
    <row r="174" spans="2:10" s="83" customFormat="1" x14ac:dyDescent="0.25">
      <c r="B174" s="88" t="s">
        <v>0</v>
      </c>
      <c r="C174" s="18">
        <v>955</v>
      </c>
      <c r="D174" s="18">
        <v>1257</v>
      </c>
      <c r="E174" s="18">
        <v>1503</v>
      </c>
      <c r="F174" s="18">
        <v>1805</v>
      </c>
      <c r="H174" s="5"/>
      <c r="I174" s="5"/>
      <c r="J174" s="5"/>
    </row>
    <row r="175" spans="2:10" s="83" customFormat="1" x14ac:dyDescent="0.25">
      <c r="H175" s="5"/>
      <c r="I175" s="5"/>
      <c r="J175" s="5"/>
    </row>
    <row r="176" spans="2:10" s="83" customFormat="1" x14ac:dyDescent="0.25">
      <c r="H176" s="5"/>
      <c r="I176" s="5"/>
      <c r="J176" s="5"/>
    </row>
    <row r="177" spans="2:6" x14ac:dyDescent="0.25">
      <c r="B177" s="12"/>
      <c r="C177" s="12">
        <v>2022</v>
      </c>
      <c r="D177" s="12">
        <v>2023</v>
      </c>
      <c r="E177" s="12">
        <v>2024</v>
      </c>
      <c r="F177" s="12">
        <v>2025</v>
      </c>
    </row>
    <row r="178" spans="2:6" x14ac:dyDescent="0.25">
      <c r="B178" s="12"/>
      <c r="C178" s="12" t="s">
        <v>83</v>
      </c>
      <c r="D178" s="12" t="s">
        <v>83</v>
      </c>
      <c r="E178" s="12" t="s">
        <v>83</v>
      </c>
      <c r="F178" s="12" t="s">
        <v>83</v>
      </c>
    </row>
    <row r="179" spans="2:6" x14ac:dyDescent="0.25">
      <c r="B179" s="13" t="s">
        <v>541</v>
      </c>
      <c r="C179" s="14"/>
      <c r="D179" s="14"/>
      <c r="E179" s="14"/>
      <c r="F179" s="14"/>
    </row>
    <row r="180" spans="2:6" x14ac:dyDescent="0.25">
      <c r="B180" s="15" t="s">
        <v>32</v>
      </c>
      <c r="C180" s="16"/>
      <c r="D180" s="16"/>
      <c r="E180" s="16"/>
      <c r="F180" s="16"/>
    </row>
    <row r="181" spans="2:6" x14ac:dyDescent="0.25">
      <c r="B181" s="15" t="s">
        <v>33</v>
      </c>
      <c r="C181" s="16"/>
      <c r="D181" s="16"/>
      <c r="E181" s="16"/>
      <c r="F181" s="16"/>
    </row>
    <row r="182" spans="2:6" x14ac:dyDescent="0.25">
      <c r="B182" s="15" t="s">
        <v>34</v>
      </c>
      <c r="C182" s="16"/>
      <c r="D182" s="16"/>
      <c r="E182" s="16"/>
      <c r="F182" s="16"/>
    </row>
    <row r="183" spans="2:6" x14ac:dyDescent="0.25">
      <c r="B183" s="15" t="s">
        <v>35</v>
      </c>
      <c r="C183" s="16">
        <v>1</v>
      </c>
      <c r="D183" s="16">
        <v>3</v>
      </c>
      <c r="E183" s="16">
        <v>8</v>
      </c>
      <c r="F183" s="16">
        <v>3</v>
      </c>
    </row>
    <row r="184" spans="2:6" x14ac:dyDescent="0.25">
      <c r="B184" s="15" t="s">
        <v>36</v>
      </c>
      <c r="C184" s="16">
        <v>63</v>
      </c>
      <c r="D184" s="16">
        <v>74</v>
      </c>
      <c r="E184" s="16">
        <v>84</v>
      </c>
      <c r="F184" s="16">
        <v>93</v>
      </c>
    </row>
    <row r="185" spans="2:6" x14ac:dyDescent="0.25">
      <c r="B185" s="15" t="s">
        <v>37</v>
      </c>
      <c r="C185" s="16"/>
      <c r="D185" s="16"/>
      <c r="E185" s="16"/>
      <c r="F185" s="16"/>
    </row>
    <row r="186" spans="2:6" x14ac:dyDescent="0.25">
      <c r="B186" s="15" t="s">
        <v>38</v>
      </c>
      <c r="C186" s="16"/>
      <c r="D186" s="16"/>
      <c r="E186" s="16"/>
      <c r="F186" s="16"/>
    </row>
    <row r="187" spans="2:6" x14ac:dyDescent="0.25">
      <c r="B187" s="15" t="s">
        <v>39</v>
      </c>
      <c r="C187" s="16">
        <v>11</v>
      </c>
      <c r="D187" s="16">
        <v>22</v>
      </c>
      <c r="E187" s="16">
        <v>25</v>
      </c>
      <c r="F187" s="16">
        <v>31</v>
      </c>
    </row>
    <row r="188" spans="2:6" x14ac:dyDescent="0.25">
      <c r="B188" s="15" t="s">
        <v>40</v>
      </c>
      <c r="C188" s="16"/>
      <c r="D188" s="16"/>
      <c r="E188" s="16"/>
      <c r="F188" s="16"/>
    </row>
    <row r="189" spans="2:6" x14ac:dyDescent="0.25">
      <c r="B189" s="15" t="s">
        <v>41</v>
      </c>
      <c r="C189" s="16"/>
      <c r="D189" s="16"/>
      <c r="E189" s="16"/>
      <c r="F189" s="16"/>
    </row>
    <row r="190" spans="2:6" x14ac:dyDescent="0.25">
      <c r="B190" s="15" t="s">
        <v>42</v>
      </c>
      <c r="C190" s="16"/>
      <c r="D190" s="16"/>
      <c r="E190" s="16"/>
      <c r="F190" s="16">
        <v>2</v>
      </c>
    </row>
    <row r="191" spans="2:6" x14ac:dyDescent="0.25">
      <c r="B191" s="15" t="s">
        <v>43</v>
      </c>
      <c r="C191" s="16"/>
      <c r="D191" s="16"/>
      <c r="E191" s="16"/>
      <c r="F191" s="16"/>
    </row>
    <row r="192" spans="2:6" x14ac:dyDescent="0.25">
      <c r="B192" s="27" t="s">
        <v>0</v>
      </c>
      <c r="C192" s="18">
        <v>75</v>
      </c>
      <c r="D192" s="18">
        <v>99</v>
      </c>
      <c r="E192" s="18">
        <v>117</v>
      </c>
      <c r="F192" s="18">
        <f>SUM(F180:F191)</f>
        <v>129</v>
      </c>
    </row>
    <row r="195" spans="2:6" ht="13" x14ac:dyDescent="0.3">
      <c r="B195" s="11" t="s">
        <v>542</v>
      </c>
    </row>
    <row r="198" spans="2:6" x14ac:dyDescent="0.25">
      <c r="B198" s="12"/>
      <c r="C198" s="12">
        <v>2022</v>
      </c>
      <c r="D198" s="12">
        <v>2023</v>
      </c>
      <c r="E198" s="12">
        <v>2024</v>
      </c>
      <c r="F198" s="12">
        <v>2025</v>
      </c>
    </row>
    <row r="199" spans="2:6" x14ac:dyDescent="0.25">
      <c r="B199" s="12"/>
      <c r="C199" s="12" t="s">
        <v>83</v>
      </c>
      <c r="D199" s="12" t="s">
        <v>83</v>
      </c>
      <c r="E199" s="12" t="s">
        <v>83</v>
      </c>
      <c r="F199" s="12" t="s">
        <v>83</v>
      </c>
    </row>
    <row r="200" spans="2:6" x14ac:dyDescent="0.25">
      <c r="B200" s="13" t="s">
        <v>543</v>
      </c>
      <c r="C200" s="14"/>
      <c r="D200" s="14"/>
      <c r="E200" s="14"/>
      <c r="F200" s="14"/>
    </row>
    <row r="201" spans="2:6" x14ac:dyDescent="0.25">
      <c r="B201" s="15" t="s">
        <v>32</v>
      </c>
      <c r="C201" s="16"/>
      <c r="D201" s="16"/>
      <c r="E201" s="16"/>
      <c r="F201" s="16"/>
    </row>
    <row r="202" spans="2:6" x14ac:dyDescent="0.25">
      <c r="B202" s="15" t="s">
        <v>33</v>
      </c>
      <c r="C202" s="16"/>
      <c r="D202" s="16"/>
      <c r="E202" s="16"/>
      <c r="F202" s="16"/>
    </row>
    <row r="203" spans="2:6" x14ac:dyDescent="0.25">
      <c r="B203" s="15" t="s">
        <v>34</v>
      </c>
      <c r="C203" s="16"/>
      <c r="D203" s="16"/>
      <c r="E203" s="16"/>
      <c r="F203" s="16"/>
    </row>
    <row r="204" spans="2:6" x14ac:dyDescent="0.25">
      <c r="B204" s="15" t="s">
        <v>35</v>
      </c>
      <c r="C204" s="16"/>
      <c r="D204" s="16"/>
      <c r="E204" s="16"/>
      <c r="F204" s="16"/>
    </row>
    <row r="205" spans="2:6" x14ac:dyDescent="0.25">
      <c r="B205" s="15" t="s">
        <v>36</v>
      </c>
      <c r="C205" s="16">
        <v>167</v>
      </c>
      <c r="D205" s="16">
        <v>123</v>
      </c>
      <c r="E205" s="16">
        <v>220</v>
      </c>
      <c r="F205" s="16">
        <v>340</v>
      </c>
    </row>
    <row r="206" spans="2:6" x14ac:dyDescent="0.25">
      <c r="B206" s="15" t="s">
        <v>37</v>
      </c>
      <c r="C206" s="16"/>
      <c r="D206" s="16"/>
      <c r="E206" s="16"/>
      <c r="F206" s="16"/>
    </row>
    <row r="207" spans="2:6" x14ac:dyDescent="0.25">
      <c r="B207" s="15" t="s">
        <v>38</v>
      </c>
      <c r="C207" s="16"/>
      <c r="D207" s="16"/>
      <c r="E207" s="16"/>
      <c r="F207" s="16"/>
    </row>
    <row r="208" spans="2:6" x14ac:dyDescent="0.25">
      <c r="B208" s="15" t="s">
        <v>39</v>
      </c>
      <c r="C208" s="16">
        <v>42</v>
      </c>
      <c r="D208" s="16">
        <v>94</v>
      </c>
      <c r="E208" s="16">
        <v>107</v>
      </c>
      <c r="F208" s="16">
        <v>73</v>
      </c>
    </row>
    <row r="209" spans="2:6" x14ac:dyDescent="0.25">
      <c r="B209" s="15" t="s">
        <v>40</v>
      </c>
      <c r="C209" s="16"/>
      <c r="D209" s="16"/>
      <c r="E209" s="16"/>
      <c r="F209" s="16"/>
    </row>
    <row r="210" spans="2:6" x14ac:dyDescent="0.25">
      <c r="B210" s="15" t="s">
        <v>41</v>
      </c>
      <c r="C210" s="16"/>
      <c r="D210" s="16"/>
      <c r="E210" s="16"/>
      <c r="F210" s="16"/>
    </row>
    <row r="211" spans="2:6" x14ac:dyDescent="0.25">
      <c r="B211" s="15" t="s">
        <v>42</v>
      </c>
      <c r="C211" s="16"/>
      <c r="D211" s="16"/>
      <c r="E211" s="16"/>
      <c r="F211" s="16"/>
    </row>
    <row r="212" spans="2:6" x14ac:dyDescent="0.25">
      <c r="B212" s="15" t="s">
        <v>43</v>
      </c>
      <c r="C212" s="16"/>
      <c r="D212" s="16"/>
      <c r="E212" s="16"/>
      <c r="F212" s="16"/>
    </row>
    <row r="213" spans="2:6" x14ac:dyDescent="0.25">
      <c r="B213" s="27" t="s">
        <v>0</v>
      </c>
      <c r="C213" s="18">
        <v>209</v>
      </c>
      <c r="D213" s="18">
        <v>217</v>
      </c>
      <c r="E213" s="18">
        <v>327</v>
      </c>
      <c r="F213" s="18">
        <f>F208+F205</f>
        <v>413</v>
      </c>
    </row>
    <row r="216" spans="2:6" x14ac:dyDescent="0.25">
      <c r="B216" s="12"/>
      <c r="C216" s="12">
        <v>2022</v>
      </c>
      <c r="D216" s="12">
        <v>2023</v>
      </c>
      <c r="E216" s="12">
        <v>2024</v>
      </c>
      <c r="F216" s="12">
        <v>2025</v>
      </c>
    </row>
    <row r="217" spans="2:6" x14ac:dyDescent="0.25">
      <c r="B217" s="12"/>
      <c r="C217" s="12" t="s">
        <v>83</v>
      </c>
      <c r="D217" s="12" t="s">
        <v>83</v>
      </c>
      <c r="E217" s="12" t="s">
        <v>83</v>
      </c>
      <c r="F217" s="12" t="s">
        <v>83</v>
      </c>
    </row>
    <row r="218" spans="2:6" x14ac:dyDescent="0.25">
      <c r="B218" s="13" t="s">
        <v>544</v>
      </c>
      <c r="C218" s="14"/>
      <c r="D218" s="14"/>
      <c r="E218" s="14"/>
      <c r="F218" s="14"/>
    </row>
    <row r="219" spans="2:6" x14ac:dyDescent="0.25">
      <c r="B219" s="15" t="s">
        <v>32</v>
      </c>
      <c r="C219" s="16"/>
      <c r="D219" s="16"/>
      <c r="E219" s="16"/>
      <c r="F219" s="16"/>
    </row>
    <row r="220" spans="2:6" x14ac:dyDescent="0.25">
      <c r="B220" s="15" t="s">
        <v>33</v>
      </c>
      <c r="C220" s="16"/>
      <c r="D220" s="16"/>
      <c r="E220" s="16"/>
      <c r="F220" s="16"/>
    </row>
    <row r="221" spans="2:6" x14ac:dyDescent="0.25">
      <c r="B221" s="15" t="s">
        <v>34</v>
      </c>
      <c r="C221" s="16"/>
      <c r="D221" s="16"/>
      <c r="E221" s="16"/>
      <c r="F221" s="16"/>
    </row>
    <row r="222" spans="2:6" x14ac:dyDescent="0.25">
      <c r="B222" s="15" t="s">
        <v>35</v>
      </c>
      <c r="C222" s="16"/>
      <c r="D222" s="16"/>
      <c r="E222" s="16"/>
      <c r="F222" s="16"/>
    </row>
    <row r="223" spans="2:6" x14ac:dyDescent="0.25">
      <c r="B223" s="15" t="s">
        <v>36</v>
      </c>
      <c r="C223" s="16">
        <v>9</v>
      </c>
      <c r="D223" s="16">
        <v>7</v>
      </c>
      <c r="E223" s="16">
        <v>11</v>
      </c>
      <c r="F223" s="16">
        <v>18</v>
      </c>
    </row>
    <row r="224" spans="2:6" x14ac:dyDescent="0.25">
      <c r="B224" s="15" t="s">
        <v>37</v>
      </c>
      <c r="C224" s="16"/>
      <c r="D224" s="16"/>
      <c r="E224" s="16"/>
      <c r="F224" s="16"/>
    </row>
    <row r="225" spans="2:6" x14ac:dyDescent="0.25">
      <c r="B225" s="15" t="s">
        <v>38</v>
      </c>
      <c r="C225" s="16"/>
      <c r="D225" s="16"/>
      <c r="E225" s="16"/>
      <c r="F225" s="16"/>
    </row>
    <row r="226" spans="2:6" x14ac:dyDescent="0.25">
      <c r="B226" s="15" t="s">
        <v>39</v>
      </c>
      <c r="C226" s="16">
        <v>1</v>
      </c>
      <c r="D226" s="16">
        <v>2</v>
      </c>
      <c r="E226" s="16">
        <v>5</v>
      </c>
      <c r="F226" s="16">
        <v>5</v>
      </c>
    </row>
    <row r="227" spans="2:6" x14ac:dyDescent="0.25">
      <c r="B227" s="15" t="s">
        <v>40</v>
      </c>
      <c r="C227" s="16"/>
      <c r="D227" s="16"/>
      <c r="E227" s="16"/>
      <c r="F227" s="16"/>
    </row>
    <row r="228" spans="2:6" x14ac:dyDescent="0.25">
      <c r="B228" s="15" t="s">
        <v>41</v>
      </c>
      <c r="C228" s="16"/>
      <c r="D228" s="16"/>
      <c r="E228" s="16"/>
      <c r="F228" s="16"/>
    </row>
    <row r="229" spans="2:6" x14ac:dyDescent="0.25">
      <c r="B229" s="15" t="s">
        <v>42</v>
      </c>
      <c r="C229" s="16"/>
      <c r="D229" s="16"/>
      <c r="E229" s="16"/>
      <c r="F229" s="16"/>
    </row>
    <row r="230" spans="2:6" x14ac:dyDescent="0.25">
      <c r="B230" s="15" t="s">
        <v>43</v>
      </c>
      <c r="C230" s="16"/>
      <c r="D230" s="16"/>
      <c r="E230" s="16"/>
      <c r="F230" s="16"/>
    </row>
    <row r="231" spans="2:6" x14ac:dyDescent="0.25">
      <c r="B231" s="27" t="s">
        <v>0</v>
      </c>
      <c r="C231" s="18">
        <v>10</v>
      </c>
      <c r="D231" s="18">
        <v>9</v>
      </c>
      <c r="E231" s="18">
        <v>16</v>
      </c>
      <c r="F231" s="18">
        <v>23</v>
      </c>
    </row>
    <row r="234" spans="2:6" x14ac:dyDescent="0.25">
      <c r="B234" s="12"/>
      <c r="C234" s="12">
        <v>2022</v>
      </c>
      <c r="D234" s="12">
        <v>2023</v>
      </c>
      <c r="E234" s="12">
        <v>2024</v>
      </c>
      <c r="F234" s="12">
        <v>2025</v>
      </c>
    </row>
    <row r="235" spans="2:6" x14ac:dyDescent="0.25">
      <c r="B235" s="12"/>
      <c r="C235" s="12" t="s">
        <v>86</v>
      </c>
      <c r="D235" s="12" t="s">
        <v>86</v>
      </c>
      <c r="E235" s="12" t="s">
        <v>86</v>
      </c>
      <c r="F235" s="12" t="s">
        <v>86</v>
      </c>
    </row>
    <row r="236" spans="2:6" x14ac:dyDescent="0.25">
      <c r="B236" s="13" t="s">
        <v>601</v>
      </c>
      <c r="C236" s="14"/>
      <c r="D236" s="14"/>
      <c r="E236" s="14"/>
      <c r="F236" s="14"/>
    </row>
    <row r="237" spans="2:6" x14ac:dyDescent="0.25">
      <c r="B237" s="15" t="s">
        <v>32</v>
      </c>
      <c r="C237" s="16"/>
      <c r="D237" s="16"/>
      <c r="E237" s="16"/>
      <c r="F237" s="16"/>
    </row>
    <row r="238" spans="2:6" x14ac:dyDescent="0.25">
      <c r="B238" s="15" t="s">
        <v>33</v>
      </c>
      <c r="C238" s="16"/>
      <c r="D238" s="16"/>
      <c r="E238" s="16"/>
      <c r="F238" s="16"/>
    </row>
    <row r="239" spans="2:6" x14ac:dyDescent="0.25">
      <c r="B239" s="15" t="s">
        <v>34</v>
      </c>
      <c r="C239" s="16"/>
      <c r="D239" s="16"/>
      <c r="E239" s="16"/>
      <c r="F239" s="16"/>
    </row>
    <row r="240" spans="2:6" x14ac:dyDescent="0.25">
      <c r="B240" s="15" t="s">
        <v>35</v>
      </c>
      <c r="C240" s="16"/>
      <c r="D240" s="16"/>
      <c r="E240" s="16"/>
      <c r="F240" s="16"/>
    </row>
    <row r="241" spans="2:6" x14ac:dyDescent="0.25">
      <c r="B241" s="15" t="s">
        <v>36</v>
      </c>
      <c r="C241" s="16">
        <v>884</v>
      </c>
      <c r="D241" s="16">
        <v>745</v>
      </c>
      <c r="E241" s="16">
        <v>1329.5</v>
      </c>
      <c r="F241" s="16">
        <v>1951</v>
      </c>
    </row>
    <row r="242" spans="2:6" x14ac:dyDescent="0.25">
      <c r="B242" s="15" t="s">
        <v>37</v>
      </c>
      <c r="C242" s="16"/>
      <c r="D242" s="16"/>
      <c r="E242" s="16"/>
      <c r="F242" s="16"/>
    </row>
    <row r="243" spans="2:6" x14ac:dyDescent="0.25">
      <c r="B243" s="15" t="s">
        <v>38</v>
      </c>
      <c r="C243" s="16"/>
      <c r="D243" s="16"/>
      <c r="E243" s="16"/>
      <c r="F243" s="16"/>
    </row>
    <row r="244" spans="2:6" x14ac:dyDescent="0.25">
      <c r="B244" s="15" t="s">
        <v>39</v>
      </c>
      <c r="C244" s="16">
        <v>66</v>
      </c>
      <c r="D244" s="16">
        <v>59</v>
      </c>
      <c r="E244" s="16">
        <v>435</v>
      </c>
      <c r="F244" s="16">
        <v>365</v>
      </c>
    </row>
    <row r="245" spans="2:6" x14ac:dyDescent="0.25">
      <c r="B245" s="15" t="s">
        <v>40</v>
      </c>
      <c r="C245" s="16"/>
      <c r="D245" s="16"/>
      <c r="E245" s="16"/>
      <c r="F245" s="16"/>
    </row>
    <row r="246" spans="2:6" x14ac:dyDescent="0.25">
      <c r="B246" s="15" t="s">
        <v>41</v>
      </c>
      <c r="C246" s="16"/>
      <c r="D246" s="16"/>
      <c r="E246" s="16"/>
      <c r="F246" s="16"/>
    </row>
    <row r="247" spans="2:6" x14ac:dyDescent="0.25">
      <c r="B247" s="15" t="s">
        <v>42</v>
      </c>
      <c r="C247" s="16"/>
      <c r="D247" s="16"/>
      <c r="E247" s="16"/>
      <c r="F247" s="16"/>
    </row>
    <row r="248" spans="2:6" x14ac:dyDescent="0.25">
      <c r="B248" s="15" t="s">
        <v>43</v>
      </c>
      <c r="C248" s="16"/>
      <c r="D248" s="16"/>
      <c r="E248" s="16"/>
      <c r="F248" s="16"/>
    </row>
    <row r="249" spans="2:6" x14ac:dyDescent="0.25">
      <c r="B249" s="27" t="s">
        <v>0</v>
      </c>
      <c r="C249" s="18">
        <v>950</v>
      </c>
      <c r="D249" s="18">
        <v>804</v>
      </c>
      <c r="E249" s="18">
        <v>1764.5</v>
      </c>
      <c r="F249" s="18">
        <f>F244+F241</f>
        <v>2316</v>
      </c>
    </row>
    <row r="252" spans="2:6" x14ac:dyDescent="0.25">
      <c r="B252" s="12"/>
      <c r="C252" s="12">
        <v>2022</v>
      </c>
      <c r="D252" s="12">
        <v>2023</v>
      </c>
      <c r="E252" s="12">
        <v>2024</v>
      </c>
      <c r="F252" s="12">
        <v>2025</v>
      </c>
    </row>
    <row r="253" spans="2:6" x14ac:dyDescent="0.25">
      <c r="B253" s="12"/>
      <c r="C253" s="12" t="s">
        <v>545</v>
      </c>
      <c r="D253" s="12" t="s">
        <v>545</v>
      </c>
      <c r="E253" s="12" t="s">
        <v>545</v>
      </c>
      <c r="F253" s="12" t="s">
        <v>545</v>
      </c>
    </row>
    <row r="254" spans="2:6" x14ac:dyDescent="0.25">
      <c r="B254" s="13" t="s">
        <v>546</v>
      </c>
      <c r="C254" s="14"/>
      <c r="D254" s="14"/>
      <c r="E254" s="14"/>
      <c r="F254" s="14"/>
    </row>
    <row r="255" spans="2:6" x14ac:dyDescent="0.25">
      <c r="B255" s="15" t="s">
        <v>547</v>
      </c>
      <c r="C255" s="16">
        <v>315669</v>
      </c>
      <c r="D255" s="16">
        <v>118551.348</v>
      </c>
      <c r="E255" s="16">
        <v>142224.258</v>
      </c>
      <c r="F255" s="16">
        <v>120564.97</v>
      </c>
    </row>
    <row r="256" spans="2:6" x14ac:dyDescent="0.25">
      <c r="B256" s="15" t="s">
        <v>548</v>
      </c>
      <c r="C256" s="16">
        <v>71957</v>
      </c>
      <c r="D256" s="16">
        <v>36130.224000000002</v>
      </c>
      <c r="E256" s="16">
        <v>20701.092000000001</v>
      </c>
      <c r="F256" s="16">
        <v>19771.41</v>
      </c>
    </row>
    <row r="257" spans="2:6" x14ac:dyDescent="0.25">
      <c r="B257" s="15" t="s">
        <v>549</v>
      </c>
      <c r="C257" s="16">
        <v>28871</v>
      </c>
      <c r="D257" s="16">
        <v>32759.400000000005</v>
      </c>
      <c r="E257" s="16">
        <v>32838.756000000001</v>
      </c>
      <c r="F257" s="16">
        <v>34821.300000000003</v>
      </c>
    </row>
    <row r="258" spans="2:6" x14ac:dyDescent="0.25">
      <c r="B258" s="15" t="s">
        <v>550</v>
      </c>
      <c r="C258" s="16">
        <v>1816777</v>
      </c>
      <c r="D258" s="16">
        <v>1848178.3569999998</v>
      </c>
      <c r="E258" s="16">
        <v>1929867.6039999998</v>
      </c>
      <c r="F258" s="16">
        <v>2393678.5699999998</v>
      </c>
    </row>
    <row r="259" spans="2:6" x14ac:dyDescent="0.25">
      <c r="B259" s="27" t="s">
        <v>551</v>
      </c>
      <c r="C259" s="18">
        <v>2233274</v>
      </c>
      <c r="D259" s="18">
        <v>2065626.3289999999</v>
      </c>
      <c r="E259" s="18">
        <v>2125631.71</v>
      </c>
      <c r="F259" s="18">
        <v>2568836.25</v>
      </c>
    </row>
    <row r="263" spans="2:6" ht="13" x14ac:dyDescent="0.3">
      <c r="B263" s="11" t="s">
        <v>56</v>
      </c>
    </row>
    <row r="264" spans="2:6" x14ac:dyDescent="0.25">
      <c r="B264" s="119" t="s">
        <v>552</v>
      </c>
      <c r="C264" s="119"/>
      <c r="D264" s="119"/>
      <c r="E264" s="119"/>
    </row>
    <row r="265" spans="2:6" x14ac:dyDescent="0.25">
      <c r="B265" s="119" t="s">
        <v>57</v>
      </c>
      <c r="C265" s="119"/>
      <c r="D265" s="119"/>
      <c r="E265" s="119"/>
    </row>
  </sheetData>
  <mergeCells count="2">
    <mergeCell ref="B264:E264"/>
    <mergeCell ref="B265:E26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F7300-6D63-4191-87FF-53029D14657E}">
  <dimension ref="B3:G1046"/>
  <sheetViews>
    <sheetView zoomScaleNormal="100" workbookViewId="0">
      <selection activeCell="B3" sqref="B3"/>
    </sheetView>
  </sheetViews>
  <sheetFormatPr defaultColWidth="8.7265625" defaultRowHeight="12.5" x14ac:dyDescent="0.25"/>
  <cols>
    <col min="1" max="1" width="6.453125" style="5" customWidth="1"/>
    <col min="2" max="2" width="57" style="5" customWidth="1"/>
    <col min="3" max="6" width="10.453125" style="5" customWidth="1"/>
    <col min="7" max="16384" width="8.7265625" style="5"/>
  </cols>
  <sheetData>
    <row r="3" spans="2:6" ht="13" x14ac:dyDescent="0.3">
      <c r="B3" s="11" t="s">
        <v>88</v>
      </c>
    </row>
    <row r="5" spans="2:6" s="12" customFormat="1" ht="24.65" customHeight="1" x14ac:dyDescent="0.25">
      <c r="C5" s="12">
        <v>2022</v>
      </c>
      <c r="D5" s="12">
        <v>2023</v>
      </c>
      <c r="E5" s="12">
        <v>2024</v>
      </c>
      <c r="F5" s="12">
        <v>2025</v>
      </c>
    </row>
    <row r="6" spans="2:6" s="12" customFormat="1" ht="11.15" customHeight="1" x14ac:dyDescent="0.25">
      <c r="C6" s="12" t="s">
        <v>83</v>
      </c>
      <c r="D6" s="12" t="s">
        <v>83</v>
      </c>
      <c r="E6" s="12" t="s">
        <v>83</v>
      </c>
      <c r="F6" s="12" t="s">
        <v>83</v>
      </c>
    </row>
    <row r="7" spans="2:6" x14ac:dyDescent="0.25">
      <c r="B7" s="13" t="s">
        <v>89</v>
      </c>
      <c r="C7" s="14"/>
      <c r="D7" s="14"/>
      <c r="E7" s="14"/>
      <c r="F7" s="14"/>
    </row>
    <row r="8" spans="2:6" x14ac:dyDescent="0.25">
      <c r="B8" s="15" t="s">
        <v>32</v>
      </c>
      <c r="C8" s="16">
        <v>247</v>
      </c>
      <c r="D8" s="16">
        <v>246</v>
      </c>
      <c r="E8" s="16">
        <v>252</v>
      </c>
      <c r="F8" s="16">
        <v>247</v>
      </c>
    </row>
    <row r="9" spans="2:6" x14ac:dyDescent="0.25">
      <c r="B9" s="15" t="s">
        <v>33</v>
      </c>
      <c r="C9" s="16">
        <v>176</v>
      </c>
      <c r="D9" s="16">
        <v>184</v>
      </c>
      <c r="E9" s="16">
        <v>173</v>
      </c>
      <c r="F9" s="16">
        <v>158</v>
      </c>
    </row>
    <row r="10" spans="2:6" x14ac:dyDescent="0.25">
      <c r="B10" s="15" t="s">
        <v>34</v>
      </c>
      <c r="C10" s="16">
        <v>22</v>
      </c>
      <c r="D10" s="16">
        <v>22</v>
      </c>
      <c r="E10" s="16">
        <v>28</v>
      </c>
      <c r="F10" s="16">
        <v>28</v>
      </c>
    </row>
    <row r="11" spans="2:6" x14ac:dyDescent="0.25">
      <c r="B11" s="15" t="s">
        <v>35</v>
      </c>
      <c r="C11" s="16">
        <v>1462</v>
      </c>
      <c r="D11" s="16">
        <v>1458</v>
      </c>
      <c r="E11" s="16">
        <v>1349</v>
      </c>
      <c r="F11" s="16">
        <v>1372</v>
      </c>
    </row>
    <row r="12" spans="2:6" x14ac:dyDescent="0.25">
      <c r="B12" s="15" t="s">
        <v>36</v>
      </c>
      <c r="C12" s="16">
        <v>3492</v>
      </c>
      <c r="D12" s="16">
        <v>3636</v>
      </c>
      <c r="E12" s="16">
        <v>3582</v>
      </c>
      <c r="F12" s="16">
        <v>3645</v>
      </c>
    </row>
    <row r="13" spans="2:6" x14ac:dyDescent="0.25">
      <c r="B13" s="15" t="s">
        <v>37</v>
      </c>
      <c r="C13" s="16">
        <v>263</v>
      </c>
      <c r="D13" s="16">
        <v>237</v>
      </c>
      <c r="E13" s="16">
        <v>155</v>
      </c>
      <c r="F13" s="16">
        <v>158</v>
      </c>
    </row>
    <row r="14" spans="2:6" x14ac:dyDescent="0.25">
      <c r="B14" s="15" t="s">
        <v>38</v>
      </c>
      <c r="C14" s="16">
        <v>114</v>
      </c>
      <c r="D14" s="16">
        <v>114</v>
      </c>
      <c r="E14" s="16">
        <v>108</v>
      </c>
      <c r="F14" s="16">
        <v>101</v>
      </c>
    </row>
    <row r="15" spans="2:6" x14ac:dyDescent="0.25">
      <c r="B15" s="15" t="s">
        <v>39</v>
      </c>
      <c r="C15" s="16">
        <v>936</v>
      </c>
      <c r="D15" s="16">
        <v>919</v>
      </c>
      <c r="E15" s="16">
        <v>912</v>
      </c>
      <c r="F15" s="16">
        <v>903</v>
      </c>
    </row>
    <row r="16" spans="2:6" x14ac:dyDescent="0.25">
      <c r="B16" s="15" t="s">
        <v>40</v>
      </c>
      <c r="C16" s="16">
        <v>116</v>
      </c>
      <c r="D16" s="16">
        <v>119</v>
      </c>
      <c r="E16" s="16">
        <v>115</v>
      </c>
      <c r="F16" s="16">
        <v>117</v>
      </c>
    </row>
    <row r="17" spans="2:6" x14ac:dyDescent="0.25">
      <c r="B17" s="15" t="s">
        <v>41</v>
      </c>
      <c r="C17" s="16">
        <v>49</v>
      </c>
      <c r="D17" s="16">
        <v>50</v>
      </c>
      <c r="E17" s="16">
        <v>50</v>
      </c>
      <c r="F17" s="16">
        <v>50</v>
      </c>
    </row>
    <row r="18" spans="2:6" x14ac:dyDescent="0.25">
      <c r="B18" s="15" t="s">
        <v>42</v>
      </c>
      <c r="C18" s="16">
        <v>286</v>
      </c>
      <c r="D18" s="16">
        <v>311</v>
      </c>
      <c r="E18" s="16">
        <v>335</v>
      </c>
      <c r="F18" s="16">
        <v>347</v>
      </c>
    </row>
    <row r="19" spans="2:6" x14ac:dyDescent="0.25">
      <c r="B19" s="15" t="s">
        <v>43</v>
      </c>
      <c r="C19" s="16">
        <v>183</v>
      </c>
      <c r="D19" s="16">
        <v>135</v>
      </c>
      <c r="E19" s="16">
        <v>95</v>
      </c>
      <c r="F19" s="16">
        <v>90</v>
      </c>
    </row>
    <row r="20" spans="2:6" x14ac:dyDescent="0.25">
      <c r="B20" s="27" t="s">
        <v>0</v>
      </c>
      <c r="C20" s="18">
        <v>7346</v>
      </c>
      <c r="D20" s="18">
        <v>7431</v>
      </c>
      <c r="E20" s="18">
        <v>7154</v>
      </c>
      <c r="F20" s="18">
        <f>SUM(F8:F19)</f>
        <v>7216</v>
      </c>
    </row>
    <row r="21" spans="2:6" ht="21" customHeight="1" x14ac:dyDescent="0.25"/>
    <row r="22" spans="2:6" x14ac:dyDescent="0.25">
      <c r="B22" s="12"/>
      <c r="C22" s="12">
        <v>2022</v>
      </c>
      <c r="D22" s="12">
        <v>2023</v>
      </c>
      <c r="E22" s="12">
        <v>2024</v>
      </c>
      <c r="F22" s="12">
        <v>2025</v>
      </c>
    </row>
    <row r="23" spans="2:6" x14ac:dyDescent="0.25">
      <c r="B23" s="12"/>
      <c r="C23" s="12" t="s">
        <v>83</v>
      </c>
      <c r="D23" s="12" t="s">
        <v>83</v>
      </c>
      <c r="E23" s="12" t="s">
        <v>83</v>
      </c>
      <c r="F23" s="12" t="s">
        <v>83</v>
      </c>
    </row>
    <row r="24" spans="2:6" x14ac:dyDescent="0.25">
      <c r="B24" s="13" t="s">
        <v>90</v>
      </c>
      <c r="C24" s="14"/>
      <c r="D24" s="14"/>
      <c r="E24" s="14"/>
      <c r="F24" s="14"/>
    </row>
    <row r="25" spans="2:6" x14ac:dyDescent="0.25">
      <c r="B25" s="15" t="s">
        <v>91</v>
      </c>
      <c r="C25" s="16">
        <v>108</v>
      </c>
      <c r="D25" s="16">
        <v>110</v>
      </c>
      <c r="E25" s="16">
        <v>118</v>
      </c>
      <c r="F25" s="16">
        <v>111</v>
      </c>
    </row>
    <row r="26" spans="2:6" x14ac:dyDescent="0.25">
      <c r="B26" s="15" t="s">
        <v>92</v>
      </c>
      <c r="C26" s="16">
        <v>139</v>
      </c>
      <c r="D26" s="16">
        <v>136</v>
      </c>
      <c r="E26" s="16">
        <v>134</v>
      </c>
      <c r="F26" s="16">
        <v>136</v>
      </c>
    </row>
    <row r="27" spans="2:6" x14ac:dyDescent="0.25">
      <c r="B27" s="15" t="s">
        <v>93</v>
      </c>
      <c r="C27" s="16">
        <v>58</v>
      </c>
      <c r="D27" s="16">
        <v>54</v>
      </c>
      <c r="E27" s="16">
        <v>52</v>
      </c>
      <c r="F27" s="16">
        <v>46</v>
      </c>
    </row>
    <row r="28" spans="2:6" x14ac:dyDescent="0.25">
      <c r="B28" s="15" t="s">
        <v>94</v>
      </c>
      <c r="C28" s="16">
        <v>118</v>
      </c>
      <c r="D28" s="16">
        <v>130</v>
      </c>
      <c r="E28" s="16">
        <v>121</v>
      </c>
      <c r="F28" s="16">
        <v>112</v>
      </c>
    </row>
    <row r="29" spans="2:6" x14ac:dyDescent="0.25">
      <c r="B29" s="15" t="s">
        <v>95</v>
      </c>
      <c r="C29" s="16">
        <v>15</v>
      </c>
      <c r="D29" s="16">
        <v>15</v>
      </c>
      <c r="E29" s="16">
        <v>20</v>
      </c>
      <c r="F29" s="16">
        <v>20</v>
      </c>
    </row>
    <row r="30" spans="2:6" x14ac:dyDescent="0.25">
      <c r="B30" s="15" t="s">
        <v>96</v>
      </c>
      <c r="C30" s="16">
        <v>7</v>
      </c>
      <c r="D30" s="16">
        <v>7</v>
      </c>
      <c r="E30" s="16">
        <v>8</v>
      </c>
      <c r="F30" s="16">
        <v>8</v>
      </c>
    </row>
    <row r="31" spans="2:6" x14ac:dyDescent="0.25">
      <c r="B31" s="15" t="s">
        <v>97</v>
      </c>
      <c r="C31" s="16">
        <v>531</v>
      </c>
      <c r="D31" s="16">
        <v>526</v>
      </c>
      <c r="E31" s="16">
        <v>503</v>
      </c>
      <c r="F31" s="16">
        <v>508</v>
      </c>
    </row>
    <row r="32" spans="2:6" x14ac:dyDescent="0.25">
      <c r="B32" s="15" t="s">
        <v>98</v>
      </c>
      <c r="C32" s="16">
        <v>931</v>
      </c>
      <c r="D32" s="16">
        <v>932</v>
      </c>
      <c r="E32" s="16">
        <v>846</v>
      </c>
      <c r="F32" s="16">
        <v>864</v>
      </c>
    </row>
    <row r="33" spans="2:6" x14ac:dyDescent="0.25">
      <c r="B33" s="15" t="s">
        <v>99</v>
      </c>
      <c r="C33" s="16">
        <v>1367</v>
      </c>
      <c r="D33" s="16">
        <v>1476</v>
      </c>
      <c r="E33" s="16">
        <v>1476</v>
      </c>
      <c r="F33" s="16">
        <v>1492</v>
      </c>
    </row>
    <row r="34" spans="2:6" x14ac:dyDescent="0.25">
      <c r="B34" s="15" t="s">
        <v>100</v>
      </c>
      <c r="C34" s="16">
        <v>2125</v>
      </c>
      <c r="D34" s="16">
        <v>2160</v>
      </c>
      <c r="E34" s="16">
        <v>2106</v>
      </c>
      <c r="F34" s="16">
        <v>2153</v>
      </c>
    </row>
    <row r="35" spans="2:6" x14ac:dyDescent="0.25">
      <c r="B35" s="15" t="s">
        <v>101</v>
      </c>
      <c r="C35" s="16">
        <v>139</v>
      </c>
      <c r="D35" s="16">
        <v>123</v>
      </c>
      <c r="E35" s="16">
        <v>82</v>
      </c>
      <c r="F35" s="16">
        <v>84</v>
      </c>
    </row>
    <row r="36" spans="2:6" x14ac:dyDescent="0.25">
      <c r="B36" s="15" t="s">
        <v>102</v>
      </c>
      <c r="C36" s="16">
        <v>124</v>
      </c>
      <c r="D36" s="16">
        <v>114</v>
      </c>
      <c r="E36" s="16">
        <v>73</v>
      </c>
      <c r="F36" s="16">
        <v>74</v>
      </c>
    </row>
    <row r="37" spans="2:6" x14ac:dyDescent="0.25">
      <c r="B37" s="15" t="s">
        <v>103</v>
      </c>
      <c r="C37" s="16">
        <v>45</v>
      </c>
      <c r="D37" s="16">
        <v>40</v>
      </c>
      <c r="E37" s="16">
        <v>37</v>
      </c>
      <c r="F37" s="16">
        <v>33</v>
      </c>
    </row>
    <row r="38" spans="2:6" x14ac:dyDescent="0.25">
      <c r="B38" s="15" t="s">
        <v>104</v>
      </c>
      <c r="C38" s="16">
        <v>69</v>
      </c>
      <c r="D38" s="16">
        <v>74</v>
      </c>
      <c r="E38" s="16">
        <v>71</v>
      </c>
      <c r="F38" s="16">
        <v>68</v>
      </c>
    </row>
    <row r="39" spans="2:6" x14ac:dyDescent="0.25">
      <c r="B39" s="15" t="s">
        <v>105</v>
      </c>
      <c r="C39" s="16">
        <v>290</v>
      </c>
      <c r="D39" s="16">
        <v>299</v>
      </c>
      <c r="E39" s="16">
        <v>302</v>
      </c>
      <c r="F39" s="16">
        <v>307</v>
      </c>
    </row>
    <row r="40" spans="2:6" x14ac:dyDescent="0.25">
      <c r="B40" s="15" t="s">
        <v>106</v>
      </c>
      <c r="C40" s="16">
        <v>646</v>
      </c>
      <c r="D40" s="16">
        <v>620</v>
      </c>
      <c r="E40" s="16">
        <v>610</v>
      </c>
      <c r="F40" s="16">
        <v>596</v>
      </c>
    </row>
    <row r="41" spans="2:6" x14ac:dyDescent="0.25">
      <c r="B41" s="15" t="s">
        <v>107</v>
      </c>
      <c r="C41" s="16">
        <v>56</v>
      </c>
      <c r="D41" s="16">
        <v>60</v>
      </c>
      <c r="E41" s="16">
        <v>56</v>
      </c>
      <c r="F41" s="16">
        <v>54</v>
      </c>
    </row>
    <row r="42" spans="2:6" x14ac:dyDescent="0.25">
      <c r="B42" s="15" t="s">
        <v>108</v>
      </c>
      <c r="C42" s="16">
        <v>60</v>
      </c>
      <c r="D42" s="16">
        <v>59</v>
      </c>
      <c r="E42" s="16">
        <v>59</v>
      </c>
      <c r="F42" s="16">
        <v>63</v>
      </c>
    </row>
    <row r="43" spans="2:6" x14ac:dyDescent="0.25">
      <c r="B43" s="15" t="s">
        <v>109</v>
      </c>
      <c r="C43" s="16">
        <v>31</v>
      </c>
      <c r="D43" s="16">
        <v>31</v>
      </c>
      <c r="E43" s="16">
        <v>29</v>
      </c>
      <c r="F43" s="16">
        <v>27</v>
      </c>
    </row>
    <row r="44" spans="2:6" x14ac:dyDescent="0.25">
      <c r="B44" s="15" t="s">
        <v>110</v>
      </c>
      <c r="C44" s="16">
        <v>18</v>
      </c>
      <c r="D44" s="16">
        <v>19</v>
      </c>
      <c r="E44" s="16">
        <v>21</v>
      </c>
      <c r="F44" s="16">
        <v>23</v>
      </c>
    </row>
    <row r="45" spans="2:6" x14ac:dyDescent="0.25">
      <c r="B45" s="15" t="s">
        <v>111</v>
      </c>
      <c r="C45" s="16">
        <v>111</v>
      </c>
      <c r="D45" s="16">
        <v>124</v>
      </c>
      <c r="E45" s="16">
        <v>143</v>
      </c>
      <c r="F45" s="16">
        <v>155</v>
      </c>
    </row>
    <row r="46" spans="2:6" x14ac:dyDescent="0.25">
      <c r="B46" s="15" t="s">
        <v>112</v>
      </c>
      <c r="C46" s="16">
        <v>175</v>
      </c>
      <c r="D46" s="16">
        <v>187</v>
      </c>
      <c r="E46" s="16">
        <v>192</v>
      </c>
      <c r="F46" s="16">
        <v>192</v>
      </c>
    </row>
    <row r="47" spans="2:6" x14ac:dyDescent="0.25">
      <c r="B47" s="15" t="s">
        <v>113</v>
      </c>
      <c r="C47" s="16">
        <v>51</v>
      </c>
      <c r="D47" s="16">
        <v>39</v>
      </c>
      <c r="E47" s="16">
        <v>28</v>
      </c>
      <c r="F47" s="16">
        <v>26</v>
      </c>
    </row>
    <row r="48" spans="2:6" x14ac:dyDescent="0.25">
      <c r="B48" s="15" t="s">
        <v>114</v>
      </c>
      <c r="C48" s="16">
        <v>132</v>
      </c>
      <c r="D48" s="16">
        <v>96</v>
      </c>
      <c r="E48" s="16">
        <v>67</v>
      </c>
      <c r="F48" s="16">
        <v>64</v>
      </c>
    </row>
    <row r="49" spans="2:6" x14ac:dyDescent="0.25">
      <c r="B49" s="28" t="s">
        <v>115</v>
      </c>
      <c r="C49" s="29">
        <v>2802</v>
      </c>
      <c r="D49" s="29">
        <v>2897</v>
      </c>
      <c r="E49" s="29">
        <v>2846</v>
      </c>
      <c r="F49" s="29">
        <f>SUM(F25,F27,F29,F31,F33,F35,F37,F39,F41,F43,F45,F47)</f>
        <v>2863</v>
      </c>
    </row>
    <row r="50" spans="2:6" x14ac:dyDescent="0.25">
      <c r="B50" s="30" t="s">
        <v>116</v>
      </c>
      <c r="C50" s="31">
        <v>4544</v>
      </c>
      <c r="D50" s="31">
        <v>4534</v>
      </c>
      <c r="E50" s="31">
        <v>4308</v>
      </c>
      <c r="F50" s="31">
        <f>SUM(F26,F28,F30,F32,F34,F36,F38,F40,F42,F44,F46,F48)</f>
        <v>4353</v>
      </c>
    </row>
    <row r="51" spans="2:6" ht="25.5" customHeight="1" x14ac:dyDescent="0.25"/>
    <row r="52" spans="2:6" x14ac:dyDescent="0.25">
      <c r="B52" s="12"/>
      <c r="C52" s="12">
        <v>2022</v>
      </c>
      <c r="D52" s="12">
        <v>2023</v>
      </c>
      <c r="E52" s="12">
        <v>2024</v>
      </c>
      <c r="F52" s="12">
        <v>2025</v>
      </c>
    </row>
    <row r="53" spans="2:6" x14ac:dyDescent="0.25">
      <c r="B53" s="12"/>
      <c r="C53" s="12" t="s">
        <v>50</v>
      </c>
      <c r="D53" s="12" t="s">
        <v>50</v>
      </c>
      <c r="E53" s="12" t="s">
        <v>50</v>
      </c>
      <c r="F53" s="12" t="s">
        <v>50</v>
      </c>
    </row>
    <row r="54" spans="2:6" x14ac:dyDescent="0.25">
      <c r="B54" s="13" t="s">
        <v>117</v>
      </c>
      <c r="C54" s="14"/>
      <c r="D54" s="14"/>
      <c r="E54" s="14"/>
      <c r="F54" s="14"/>
    </row>
    <row r="55" spans="2:6" x14ac:dyDescent="0.25">
      <c r="B55" s="15" t="s">
        <v>118</v>
      </c>
      <c r="C55" s="32">
        <v>0.1</v>
      </c>
      <c r="D55" s="32">
        <v>8.3333333333333329E-2</v>
      </c>
      <c r="E55" s="32">
        <v>8.3333333333333329E-2</v>
      </c>
      <c r="F55" s="32">
        <v>8.3333333333333329E-2</v>
      </c>
    </row>
    <row r="56" spans="2:6" x14ac:dyDescent="0.25">
      <c r="B56" s="15" t="s">
        <v>119</v>
      </c>
      <c r="C56" s="32">
        <v>0.55737704918032782</v>
      </c>
      <c r="D56" s="32">
        <v>0.5901639344262295</v>
      </c>
      <c r="E56" s="32">
        <v>0.59677419354838712</v>
      </c>
      <c r="F56" s="32">
        <v>0.16666666666666666</v>
      </c>
    </row>
    <row r="57" spans="2:6" x14ac:dyDescent="0.25">
      <c r="B57" s="15" t="s">
        <v>120</v>
      </c>
      <c r="C57" s="33">
        <v>0.17647058823529413</v>
      </c>
      <c r="D57" s="33">
        <v>0.17647058823529413</v>
      </c>
      <c r="E57" s="33">
        <v>0.17647058823529413</v>
      </c>
      <c r="F57" s="33">
        <v>0.1875</v>
      </c>
    </row>
    <row r="58" spans="2:6" x14ac:dyDescent="0.25">
      <c r="B58" s="15" t="s">
        <v>121</v>
      </c>
      <c r="C58" s="33">
        <v>0.25</v>
      </c>
      <c r="D58" s="33">
        <v>0.23809523809523808</v>
      </c>
      <c r="E58" s="33">
        <v>0.25</v>
      </c>
      <c r="F58" s="33">
        <v>0.23076923076923078</v>
      </c>
    </row>
    <row r="59" spans="2:6" x14ac:dyDescent="0.25">
      <c r="B59" s="15" t="s">
        <v>122</v>
      </c>
      <c r="C59" s="32">
        <v>0.33333333333333331</v>
      </c>
      <c r="D59" s="32">
        <v>0.33333333333333331</v>
      </c>
      <c r="E59" s="32">
        <v>0.33333333333333331</v>
      </c>
      <c r="F59" s="32">
        <v>0.33333333333333331</v>
      </c>
    </row>
    <row r="60" spans="2:6" x14ac:dyDescent="0.25">
      <c r="B60" s="15" t="s">
        <v>123</v>
      </c>
      <c r="C60" s="32">
        <v>0.8571428571428571</v>
      </c>
      <c r="D60" s="32">
        <v>0.875</v>
      </c>
      <c r="E60" s="32">
        <v>0.88888888888888884</v>
      </c>
      <c r="F60" s="32">
        <v>0.88888888888888884</v>
      </c>
    </row>
    <row r="61" spans="2:6" x14ac:dyDescent="0.25">
      <c r="B61" s="15" t="s">
        <v>124</v>
      </c>
      <c r="C61" s="33">
        <v>0.29166666666666669</v>
      </c>
      <c r="D61" s="33">
        <v>0.30769230769230771</v>
      </c>
      <c r="E61" s="33">
        <v>0.2608695652173913</v>
      </c>
      <c r="F61" s="33">
        <v>0.2608695652173913</v>
      </c>
    </row>
    <row r="62" spans="2:6" x14ac:dyDescent="0.25">
      <c r="B62" s="15" t="s">
        <v>125</v>
      </c>
      <c r="C62" s="33">
        <v>0.28918918918918918</v>
      </c>
      <c r="D62" s="33">
        <v>0.29275362318840581</v>
      </c>
      <c r="E62" s="33">
        <v>0.30924855491329478</v>
      </c>
      <c r="F62" s="33">
        <v>0.2982456140350877</v>
      </c>
    </row>
    <row r="63" spans="2:6" x14ac:dyDescent="0.25">
      <c r="B63" s="15" t="s">
        <v>126</v>
      </c>
      <c r="C63" s="32">
        <v>0.18439716312056736</v>
      </c>
      <c r="D63" s="32">
        <v>0.21428571428571427</v>
      </c>
      <c r="E63" s="32">
        <v>0.23178807947019867</v>
      </c>
      <c r="F63" s="32">
        <v>0.23870967741935484</v>
      </c>
    </row>
    <row r="64" spans="2:6" x14ac:dyDescent="0.25">
      <c r="B64" s="15" t="s">
        <v>127</v>
      </c>
      <c r="C64" s="32">
        <v>0.34695912263210371</v>
      </c>
      <c r="D64" s="32">
        <v>0.36534839924670431</v>
      </c>
      <c r="E64" s="32">
        <v>0.38504155124653738</v>
      </c>
      <c r="F64" s="32">
        <v>0.38841567291311757</v>
      </c>
    </row>
    <row r="65" spans="2:6" x14ac:dyDescent="0.25">
      <c r="B65" s="15" t="s">
        <v>128</v>
      </c>
      <c r="C65" s="33">
        <v>0.36363636363636365</v>
      </c>
      <c r="D65" s="33">
        <v>0.4</v>
      </c>
      <c r="E65" s="33">
        <v>0.58333333333333337</v>
      </c>
      <c r="F65" s="33">
        <v>0.61538461538461542</v>
      </c>
    </row>
    <row r="66" spans="2:6" x14ac:dyDescent="0.25">
      <c r="B66" s="15" t="s">
        <v>129</v>
      </c>
      <c r="C66" s="33">
        <v>0.59523809523809523</v>
      </c>
      <c r="D66" s="33">
        <v>0.62352941176470589</v>
      </c>
      <c r="E66" s="33">
        <v>0.65384615384615385</v>
      </c>
      <c r="F66" s="33">
        <v>0.7068965517241379</v>
      </c>
    </row>
    <row r="67" spans="2:6" x14ac:dyDescent="0.25">
      <c r="B67" s="15" t="s">
        <v>130</v>
      </c>
      <c r="C67" s="32">
        <v>0</v>
      </c>
      <c r="D67" s="32">
        <v>0</v>
      </c>
      <c r="E67" s="32">
        <v>0</v>
      </c>
      <c r="F67" s="32">
        <v>0.16666666666666666</v>
      </c>
    </row>
    <row r="68" spans="2:6" x14ac:dyDescent="0.25">
      <c r="B68" s="15" t="s">
        <v>131</v>
      </c>
      <c r="C68" s="32">
        <v>0.30434782608695654</v>
      </c>
      <c r="D68" s="32">
        <v>0.29629629629629628</v>
      </c>
      <c r="E68" s="32">
        <v>0.3</v>
      </c>
      <c r="F68" s="32">
        <v>0.3</v>
      </c>
    </row>
    <row r="69" spans="2:6" x14ac:dyDescent="0.25">
      <c r="B69" s="15" t="s">
        <v>132</v>
      </c>
      <c r="C69" s="33">
        <v>0.14285714285714285</v>
      </c>
      <c r="D69" s="33">
        <v>0.2</v>
      </c>
      <c r="E69" s="33">
        <v>0.2</v>
      </c>
      <c r="F69" s="33">
        <v>0.2</v>
      </c>
    </row>
    <row r="70" spans="2:6" x14ac:dyDescent="0.25">
      <c r="B70" s="15" t="s">
        <v>133</v>
      </c>
      <c r="C70" s="33">
        <v>0.21428571428571427</v>
      </c>
      <c r="D70" s="33">
        <v>0.24154589371980675</v>
      </c>
      <c r="E70" s="33">
        <v>0.2558139534883721</v>
      </c>
      <c r="F70" s="33">
        <v>0.25431034482758619</v>
      </c>
    </row>
    <row r="71" spans="2:6" x14ac:dyDescent="0.25">
      <c r="B71" s="15" t="s">
        <v>134</v>
      </c>
      <c r="C71" s="32">
        <v>0.3</v>
      </c>
      <c r="D71" s="32">
        <v>0.4</v>
      </c>
      <c r="E71" s="32">
        <v>0.33333333333333331</v>
      </c>
      <c r="F71" s="32">
        <v>0.22222222222222221</v>
      </c>
    </row>
    <row r="72" spans="2:6" x14ac:dyDescent="0.25">
      <c r="B72" s="15" t="s">
        <v>135</v>
      </c>
      <c r="C72" s="32">
        <v>0.3</v>
      </c>
      <c r="D72" s="32">
        <v>0.33333333333333331</v>
      </c>
      <c r="E72" s="32">
        <v>0.2978723404255319</v>
      </c>
      <c r="F72" s="32">
        <v>0.25531914893617019</v>
      </c>
    </row>
    <row r="73" spans="2:6" x14ac:dyDescent="0.25">
      <c r="B73" s="15" t="s">
        <v>136</v>
      </c>
      <c r="C73" s="33">
        <v>0.25</v>
      </c>
      <c r="D73" s="33">
        <v>0.25</v>
      </c>
      <c r="E73" s="33">
        <v>0.25</v>
      </c>
      <c r="F73" s="33">
        <v>0.4</v>
      </c>
    </row>
    <row r="74" spans="2:6" x14ac:dyDescent="0.25">
      <c r="B74" s="15" t="s">
        <v>137</v>
      </c>
      <c r="C74" s="33">
        <v>0.57894736842105265</v>
      </c>
      <c r="D74" s="33">
        <v>0.47619047619047616</v>
      </c>
      <c r="E74" s="33">
        <v>0.52173913043478259</v>
      </c>
      <c r="F74" s="33">
        <v>0.5</v>
      </c>
    </row>
    <row r="75" spans="2:6" x14ac:dyDescent="0.25">
      <c r="B75" s="15" t="s">
        <v>138</v>
      </c>
      <c r="C75" s="32">
        <v>0</v>
      </c>
      <c r="D75" s="32">
        <v>0</v>
      </c>
      <c r="E75" s="32">
        <v>5.5555555555555552E-2</v>
      </c>
      <c r="F75" s="32">
        <v>0.10526315789473684</v>
      </c>
    </row>
    <row r="76" spans="2:6" x14ac:dyDescent="0.25">
      <c r="B76" s="15" t="s">
        <v>139</v>
      </c>
      <c r="C76" s="32">
        <v>0.28037383177570091</v>
      </c>
      <c r="D76" s="32">
        <v>0.25454545454545452</v>
      </c>
      <c r="E76" s="32">
        <v>0.28333333333333333</v>
      </c>
      <c r="F76" s="32">
        <v>0.30769230769230771</v>
      </c>
    </row>
    <row r="77" spans="2:6" x14ac:dyDescent="0.25">
      <c r="B77" s="15" t="s">
        <v>140</v>
      </c>
      <c r="C77" s="33">
        <v>0</v>
      </c>
      <c r="D77" s="33">
        <v>0</v>
      </c>
      <c r="E77" s="33">
        <v>0</v>
      </c>
      <c r="F77" s="33">
        <v>0</v>
      </c>
    </row>
    <row r="78" spans="2:6" x14ac:dyDescent="0.25">
      <c r="B78" s="15" t="s">
        <v>141</v>
      </c>
      <c r="C78" s="33">
        <v>0.11538461538461539</v>
      </c>
      <c r="D78" s="33">
        <v>0.2</v>
      </c>
      <c r="E78" s="33">
        <v>0.25</v>
      </c>
      <c r="F78" s="33">
        <v>0.3</v>
      </c>
    </row>
    <row r="79" spans="2:6" x14ac:dyDescent="0.25">
      <c r="B79" s="28" t="s">
        <v>142</v>
      </c>
      <c r="C79" s="34">
        <v>0.18250950570342206</v>
      </c>
      <c r="D79" s="34">
        <v>0.20863309352517986</v>
      </c>
      <c r="E79" s="34">
        <v>0.22262773722627738</v>
      </c>
      <c r="F79" s="34">
        <v>0.23571428571428571</v>
      </c>
    </row>
    <row r="80" spans="2:6" x14ac:dyDescent="0.25">
      <c r="B80" s="30" t="s">
        <v>143</v>
      </c>
      <c r="C80" s="35">
        <v>0.33217477656405164</v>
      </c>
      <c r="D80" s="35">
        <v>0.34774162214667315</v>
      </c>
      <c r="E80" s="35">
        <v>0.36139332365747462</v>
      </c>
      <c r="F80" s="35">
        <v>0.36164506034868127</v>
      </c>
    </row>
    <row r="83" spans="2:6" x14ac:dyDescent="0.25">
      <c r="B83" s="12"/>
      <c r="C83" s="12">
        <v>2022</v>
      </c>
      <c r="D83" s="12">
        <v>2023</v>
      </c>
      <c r="E83" s="12">
        <v>2024</v>
      </c>
      <c r="F83" s="12">
        <v>2025</v>
      </c>
    </row>
    <row r="84" spans="2:6" x14ac:dyDescent="0.25">
      <c r="B84" s="12"/>
      <c r="C84" s="12" t="s">
        <v>83</v>
      </c>
      <c r="D84" s="12" t="s">
        <v>83</v>
      </c>
      <c r="E84" s="12" t="s">
        <v>83</v>
      </c>
      <c r="F84" s="12" t="s">
        <v>83</v>
      </c>
    </row>
    <row r="85" spans="2:6" x14ac:dyDescent="0.25">
      <c r="B85" s="13" t="s">
        <v>144</v>
      </c>
      <c r="C85" s="14"/>
      <c r="D85" s="14"/>
      <c r="E85" s="14"/>
      <c r="F85" s="14"/>
    </row>
    <row r="86" spans="2:6" x14ac:dyDescent="0.25">
      <c r="B86" s="15" t="s">
        <v>145</v>
      </c>
      <c r="C86" s="36">
        <v>247</v>
      </c>
      <c r="D86" s="36">
        <v>246</v>
      </c>
      <c r="E86" s="36">
        <v>252</v>
      </c>
      <c r="F86" s="36">
        <v>247</v>
      </c>
    </row>
    <row r="87" spans="2:6" x14ac:dyDescent="0.25">
      <c r="B87" s="15" t="s">
        <v>146</v>
      </c>
      <c r="C87" s="36">
        <v>0</v>
      </c>
      <c r="D87" s="36">
        <v>0</v>
      </c>
      <c r="E87" s="36">
        <v>3</v>
      </c>
      <c r="F87" s="36">
        <v>1</v>
      </c>
    </row>
    <row r="88" spans="2:6" x14ac:dyDescent="0.25">
      <c r="B88" s="15" t="s">
        <v>147</v>
      </c>
      <c r="C88" s="36">
        <v>96</v>
      </c>
      <c r="D88" s="36">
        <v>96</v>
      </c>
      <c r="E88" s="36">
        <v>96</v>
      </c>
      <c r="F88" s="36">
        <v>96</v>
      </c>
    </row>
    <row r="89" spans="2:6" x14ac:dyDescent="0.25">
      <c r="B89" s="15" t="s">
        <v>148</v>
      </c>
      <c r="C89" s="37">
        <v>176</v>
      </c>
      <c r="D89" s="37">
        <v>184</v>
      </c>
      <c r="E89" s="37">
        <v>173</v>
      </c>
      <c r="F89" s="37">
        <v>158</v>
      </c>
    </row>
    <row r="90" spans="2:6" x14ac:dyDescent="0.25">
      <c r="B90" s="15" t="s">
        <v>149</v>
      </c>
      <c r="C90" s="37">
        <v>0</v>
      </c>
      <c r="D90" s="37">
        <v>0</v>
      </c>
      <c r="E90" s="37">
        <v>0</v>
      </c>
      <c r="F90" s="37">
        <v>0</v>
      </c>
    </row>
    <row r="91" spans="2:6" x14ac:dyDescent="0.25">
      <c r="B91" s="15" t="s">
        <v>150</v>
      </c>
      <c r="C91" s="37">
        <v>24</v>
      </c>
      <c r="D91" s="37">
        <v>27</v>
      </c>
      <c r="E91" s="37">
        <v>24</v>
      </c>
      <c r="F91" s="37">
        <v>18</v>
      </c>
    </row>
    <row r="92" spans="2:6" x14ac:dyDescent="0.25">
      <c r="B92" s="15" t="s">
        <v>151</v>
      </c>
      <c r="C92" s="36">
        <v>22</v>
      </c>
      <c r="D92" s="36">
        <v>22</v>
      </c>
      <c r="E92" s="36">
        <v>28</v>
      </c>
      <c r="F92" s="36">
        <v>28</v>
      </c>
    </row>
    <row r="93" spans="2:6" x14ac:dyDescent="0.25">
      <c r="B93" s="15" t="s">
        <v>152</v>
      </c>
      <c r="C93" s="36">
        <v>0</v>
      </c>
      <c r="D93" s="36">
        <v>0</v>
      </c>
      <c r="E93" s="36">
        <v>1</v>
      </c>
      <c r="F93" s="36">
        <v>2</v>
      </c>
    </row>
    <row r="94" spans="2:6" x14ac:dyDescent="0.25">
      <c r="B94" s="15" t="s">
        <v>153</v>
      </c>
      <c r="C94" s="36">
        <v>0</v>
      </c>
      <c r="D94" s="36">
        <v>0</v>
      </c>
      <c r="E94" s="36">
        <v>0</v>
      </c>
      <c r="F94" s="36">
        <v>0</v>
      </c>
    </row>
    <row r="95" spans="2:6" x14ac:dyDescent="0.25">
      <c r="B95" s="15" t="s">
        <v>154</v>
      </c>
      <c r="C95" s="37">
        <v>1412</v>
      </c>
      <c r="D95" s="37">
        <v>1408</v>
      </c>
      <c r="E95" s="37">
        <v>1349</v>
      </c>
      <c r="F95" s="37">
        <v>1372</v>
      </c>
    </row>
    <row r="96" spans="2:6" x14ac:dyDescent="0.25">
      <c r="B96" s="15" t="s">
        <v>155</v>
      </c>
      <c r="C96" s="37">
        <v>50</v>
      </c>
      <c r="D96" s="37">
        <v>50</v>
      </c>
      <c r="E96" s="37">
        <v>82</v>
      </c>
      <c r="F96" s="37">
        <v>63</v>
      </c>
    </row>
    <row r="97" spans="2:6" x14ac:dyDescent="0.25">
      <c r="B97" s="15" t="s">
        <v>156</v>
      </c>
      <c r="C97" s="37">
        <v>486</v>
      </c>
      <c r="D97" s="37">
        <v>500</v>
      </c>
      <c r="E97" s="37">
        <v>491</v>
      </c>
      <c r="F97" s="37">
        <v>487</v>
      </c>
    </row>
    <row r="98" spans="2:6" x14ac:dyDescent="0.25">
      <c r="B98" s="15" t="s">
        <v>157</v>
      </c>
      <c r="C98" s="36">
        <v>3492</v>
      </c>
      <c r="D98" s="36">
        <v>3636</v>
      </c>
      <c r="E98" s="36">
        <v>3582</v>
      </c>
      <c r="F98" s="36">
        <v>3645</v>
      </c>
    </row>
    <row r="99" spans="2:6" x14ac:dyDescent="0.25">
      <c r="B99" s="15" t="s">
        <v>158</v>
      </c>
      <c r="C99" s="36">
        <v>13</v>
      </c>
      <c r="D99" s="36">
        <v>12</v>
      </c>
      <c r="E99" s="36">
        <v>24</v>
      </c>
      <c r="F99" s="36">
        <v>63</v>
      </c>
    </row>
    <row r="100" spans="2:6" x14ac:dyDescent="0.25">
      <c r="B100" s="15" t="s">
        <v>159</v>
      </c>
      <c r="C100" s="36">
        <v>287</v>
      </c>
      <c r="D100" s="36">
        <v>274</v>
      </c>
      <c r="E100" s="36">
        <v>288</v>
      </c>
      <c r="F100" s="36">
        <v>310</v>
      </c>
    </row>
    <row r="101" spans="2:6" x14ac:dyDescent="0.25">
      <c r="B101" s="15" t="s">
        <v>160</v>
      </c>
      <c r="C101" s="37">
        <v>263</v>
      </c>
      <c r="D101" s="37">
        <v>237</v>
      </c>
      <c r="E101" s="37">
        <v>155</v>
      </c>
      <c r="F101" s="37">
        <v>158</v>
      </c>
    </row>
    <row r="102" spans="2:6" x14ac:dyDescent="0.25">
      <c r="B102" s="15" t="s">
        <v>161</v>
      </c>
      <c r="C102" s="37">
        <v>0</v>
      </c>
      <c r="D102" s="37">
        <v>0</v>
      </c>
      <c r="E102" s="37">
        <v>0</v>
      </c>
      <c r="F102" s="37">
        <v>0</v>
      </c>
    </row>
    <row r="103" spans="2:6" x14ac:dyDescent="0.25">
      <c r="B103" s="15" t="s">
        <v>162</v>
      </c>
      <c r="C103" s="37">
        <v>34</v>
      </c>
      <c r="D103" s="37">
        <v>34</v>
      </c>
      <c r="E103" s="37">
        <v>18</v>
      </c>
      <c r="F103" s="37">
        <v>19</v>
      </c>
    </row>
    <row r="104" spans="2:6" x14ac:dyDescent="0.25">
      <c r="B104" s="15" t="s">
        <v>163</v>
      </c>
      <c r="C104" s="36">
        <v>114</v>
      </c>
      <c r="D104" s="36">
        <v>114</v>
      </c>
      <c r="E104" s="36">
        <v>108</v>
      </c>
      <c r="F104" s="36">
        <v>101</v>
      </c>
    </row>
    <row r="105" spans="2:6" x14ac:dyDescent="0.25">
      <c r="B105" s="15" t="s">
        <v>164</v>
      </c>
      <c r="C105" s="36">
        <v>0</v>
      </c>
      <c r="D105" s="36">
        <v>0</v>
      </c>
      <c r="E105" s="36">
        <v>0</v>
      </c>
      <c r="F105" s="36">
        <v>0</v>
      </c>
    </row>
    <row r="106" spans="2:6" x14ac:dyDescent="0.25">
      <c r="B106" s="15" t="s">
        <v>165</v>
      </c>
      <c r="C106" s="36">
        <v>8</v>
      </c>
      <c r="D106" s="36">
        <v>8</v>
      </c>
      <c r="E106" s="36">
        <v>18</v>
      </c>
      <c r="F106" s="36">
        <v>29</v>
      </c>
    </row>
    <row r="107" spans="2:6" x14ac:dyDescent="0.25">
      <c r="B107" s="15" t="s">
        <v>166</v>
      </c>
      <c r="C107" s="37">
        <v>936</v>
      </c>
      <c r="D107" s="37">
        <v>919</v>
      </c>
      <c r="E107" s="37">
        <v>912</v>
      </c>
      <c r="F107" s="37">
        <v>903</v>
      </c>
    </row>
    <row r="108" spans="2:6" x14ac:dyDescent="0.25">
      <c r="B108" s="15" t="s">
        <v>167</v>
      </c>
      <c r="C108" s="37">
        <v>0</v>
      </c>
      <c r="D108" s="37">
        <v>1</v>
      </c>
      <c r="E108" s="37">
        <v>1</v>
      </c>
      <c r="F108" s="37">
        <v>0</v>
      </c>
    </row>
    <row r="109" spans="2:6" x14ac:dyDescent="0.25">
      <c r="B109" s="15" t="s">
        <v>168</v>
      </c>
      <c r="C109" s="37">
        <v>53</v>
      </c>
      <c r="D109" s="37">
        <v>78</v>
      </c>
      <c r="E109" s="37">
        <v>84</v>
      </c>
      <c r="F109" s="37">
        <v>76</v>
      </c>
    </row>
    <row r="110" spans="2:6" x14ac:dyDescent="0.25">
      <c r="B110" s="15" t="s">
        <v>169</v>
      </c>
      <c r="C110" s="36">
        <v>116</v>
      </c>
      <c r="D110" s="36">
        <v>119</v>
      </c>
      <c r="E110" s="36">
        <v>115</v>
      </c>
      <c r="F110" s="36">
        <v>117</v>
      </c>
    </row>
    <row r="111" spans="2:6" x14ac:dyDescent="0.25">
      <c r="B111" s="15" t="s">
        <v>170</v>
      </c>
      <c r="C111" s="36">
        <v>0</v>
      </c>
      <c r="D111" s="36">
        <v>0</v>
      </c>
      <c r="E111" s="36">
        <v>0</v>
      </c>
      <c r="F111" s="36">
        <v>0</v>
      </c>
    </row>
    <row r="112" spans="2:6" x14ac:dyDescent="0.25">
      <c r="B112" s="15" t="s">
        <v>171</v>
      </c>
      <c r="C112" s="36">
        <v>0</v>
      </c>
      <c r="D112" s="36">
        <v>0</v>
      </c>
      <c r="E112" s="36">
        <v>20</v>
      </c>
      <c r="F112" s="36">
        <v>35</v>
      </c>
    </row>
    <row r="113" spans="2:6" x14ac:dyDescent="0.25">
      <c r="B113" s="15" t="s">
        <v>172</v>
      </c>
      <c r="C113" s="37">
        <v>49</v>
      </c>
      <c r="D113" s="37">
        <v>50</v>
      </c>
      <c r="E113" s="37">
        <v>50</v>
      </c>
      <c r="F113" s="37">
        <v>50</v>
      </c>
    </row>
    <row r="114" spans="2:6" x14ac:dyDescent="0.25">
      <c r="B114" s="15" t="s">
        <v>173</v>
      </c>
      <c r="C114" s="37">
        <v>0</v>
      </c>
      <c r="D114" s="37">
        <v>0</v>
      </c>
      <c r="E114" s="37">
        <v>0</v>
      </c>
      <c r="F114" s="37">
        <v>2</v>
      </c>
    </row>
    <row r="115" spans="2:6" x14ac:dyDescent="0.25">
      <c r="B115" s="15" t="s">
        <v>174</v>
      </c>
      <c r="C115" s="37">
        <v>0</v>
      </c>
      <c r="D115" s="37">
        <v>0</v>
      </c>
      <c r="E115" s="37">
        <v>1</v>
      </c>
      <c r="F115" s="37">
        <v>0</v>
      </c>
    </row>
    <row r="116" spans="2:6" x14ac:dyDescent="0.25">
      <c r="B116" s="15" t="s">
        <v>175</v>
      </c>
      <c r="C116" s="36">
        <v>286</v>
      </c>
      <c r="D116" s="36">
        <v>311</v>
      </c>
      <c r="E116" s="36">
        <v>335</v>
      </c>
      <c r="F116" s="36">
        <v>347</v>
      </c>
    </row>
    <row r="117" spans="2:6" x14ac:dyDescent="0.25">
      <c r="B117" s="15" t="s">
        <v>176</v>
      </c>
      <c r="C117" s="36">
        <v>0</v>
      </c>
      <c r="D117" s="36">
        <v>0</v>
      </c>
      <c r="E117" s="36">
        <v>0</v>
      </c>
      <c r="F117" s="36">
        <v>0</v>
      </c>
    </row>
    <row r="118" spans="2:6" x14ac:dyDescent="0.25">
      <c r="B118" s="15" t="s">
        <v>177</v>
      </c>
      <c r="C118" s="36">
        <v>0</v>
      </c>
      <c r="D118" s="36">
        <v>0</v>
      </c>
      <c r="E118" s="36">
        <v>73</v>
      </c>
      <c r="F118" s="36">
        <v>61</v>
      </c>
    </row>
    <row r="119" spans="2:6" x14ac:dyDescent="0.25">
      <c r="B119" s="15" t="s">
        <v>178</v>
      </c>
      <c r="C119" s="37">
        <v>183</v>
      </c>
      <c r="D119" s="37">
        <v>135</v>
      </c>
      <c r="E119" s="37">
        <v>95</v>
      </c>
      <c r="F119" s="37">
        <v>90</v>
      </c>
    </row>
    <row r="120" spans="2:6" x14ac:dyDescent="0.25">
      <c r="B120" s="15" t="s">
        <v>179</v>
      </c>
      <c r="C120" s="37">
        <v>0</v>
      </c>
      <c r="D120" s="37">
        <v>0</v>
      </c>
      <c r="E120" s="37">
        <v>0</v>
      </c>
      <c r="F120" s="37">
        <v>0</v>
      </c>
    </row>
    <row r="121" spans="2:6" x14ac:dyDescent="0.25">
      <c r="B121" s="15" t="s">
        <v>180</v>
      </c>
      <c r="C121" s="37">
        <v>85</v>
      </c>
      <c r="D121" s="37">
        <v>86</v>
      </c>
      <c r="E121" s="37">
        <v>72</v>
      </c>
      <c r="F121" s="58">
        <v>73</v>
      </c>
    </row>
    <row r="122" spans="2:6" x14ac:dyDescent="0.25">
      <c r="B122" s="28" t="s">
        <v>181</v>
      </c>
      <c r="C122" s="38">
        <v>7296</v>
      </c>
      <c r="D122" s="38">
        <v>7381</v>
      </c>
      <c r="E122" s="38">
        <v>7154</v>
      </c>
      <c r="F122" s="40">
        <f>F86+F89+F92+F95+F98+F101+F104+F107+F110+F113+F116+F119</f>
        <v>7216</v>
      </c>
    </row>
    <row r="123" spans="2:6" x14ac:dyDescent="0.25">
      <c r="B123" s="39" t="s">
        <v>182</v>
      </c>
      <c r="C123" s="40">
        <v>63</v>
      </c>
      <c r="D123" s="40">
        <v>63</v>
      </c>
      <c r="E123" s="40">
        <v>111</v>
      </c>
      <c r="F123" s="40">
        <f t="shared" ref="F123:F124" si="0">F87+F90+F93+F96+F99+F102+F105+F108+F111+F114+F117+F120</f>
        <v>131</v>
      </c>
    </row>
    <row r="124" spans="2:6" x14ac:dyDescent="0.25">
      <c r="B124" s="30" t="s">
        <v>183</v>
      </c>
      <c r="C124" s="41">
        <v>1073</v>
      </c>
      <c r="D124" s="41">
        <v>1103</v>
      </c>
      <c r="E124" s="41">
        <f>E88+E91+E94+E97+E100+E103+E106+E109+E112+E115+E118+E121</f>
        <v>1185</v>
      </c>
      <c r="F124" s="40">
        <f t="shared" si="0"/>
        <v>1204</v>
      </c>
    </row>
    <row r="125" spans="2:6" x14ac:dyDescent="0.25">
      <c r="F125" s="92"/>
    </row>
    <row r="127" spans="2:6" x14ac:dyDescent="0.25">
      <c r="B127" s="12"/>
      <c r="C127" s="12">
        <v>2022</v>
      </c>
      <c r="D127" s="12">
        <v>2023</v>
      </c>
      <c r="E127" s="12">
        <v>2024</v>
      </c>
      <c r="F127" s="12">
        <v>2025</v>
      </c>
    </row>
    <row r="128" spans="2:6" x14ac:dyDescent="0.25">
      <c r="B128" s="12"/>
      <c r="C128" s="12" t="s">
        <v>83</v>
      </c>
      <c r="D128" s="12" t="s">
        <v>83</v>
      </c>
      <c r="E128" s="12" t="s">
        <v>83</v>
      </c>
      <c r="F128" s="12" t="s">
        <v>83</v>
      </c>
    </row>
    <row r="129" spans="2:6" x14ac:dyDescent="0.25">
      <c r="B129" s="13" t="s">
        <v>184</v>
      </c>
      <c r="C129" s="14"/>
      <c r="D129" s="14"/>
      <c r="E129" s="14"/>
      <c r="F129" s="14"/>
    </row>
    <row r="130" spans="2:6" x14ac:dyDescent="0.25">
      <c r="B130" s="15" t="s">
        <v>185</v>
      </c>
      <c r="C130" s="36">
        <v>20</v>
      </c>
      <c r="D130" s="36">
        <v>28</v>
      </c>
      <c r="E130" s="36">
        <v>32</v>
      </c>
      <c r="F130" s="36">
        <v>35</v>
      </c>
    </row>
    <row r="131" spans="2:6" x14ac:dyDescent="0.25">
      <c r="B131" s="15" t="s">
        <v>186</v>
      </c>
      <c r="C131" s="36">
        <v>201</v>
      </c>
      <c r="D131" s="36">
        <v>194</v>
      </c>
      <c r="E131" s="36">
        <v>193</v>
      </c>
      <c r="F131" s="36">
        <v>186</v>
      </c>
    </row>
    <row r="132" spans="2:6" x14ac:dyDescent="0.25">
      <c r="B132" s="15" t="s">
        <v>187</v>
      </c>
      <c r="C132" s="36">
        <v>26</v>
      </c>
      <c r="D132" s="36">
        <v>24</v>
      </c>
      <c r="E132" s="36">
        <v>27</v>
      </c>
      <c r="F132" s="36">
        <v>26</v>
      </c>
    </row>
    <row r="133" spans="2:6" x14ac:dyDescent="0.25">
      <c r="B133" s="15" t="s">
        <v>188</v>
      </c>
      <c r="C133" s="37">
        <v>18</v>
      </c>
      <c r="D133" s="37">
        <v>25</v>
      </c>
      <c r="E133" s="37">
        <v>22</v>
      </c>
      <c r="F133" s="37">
        <v>26</v>
      </c>
    </row>
    <row r="134" spans="2:6" x14ac:dyDescent="0.25">
      <c r="B134" s="15" t="s">
        <v>189</v>
      </c>
      <c r="C134" s="37">
        <v>131</v>
      </c>
      <c r="D134" s="37">
        <v>136</v>
      </c>
      <c r="E134" s="37">
        <v>126</v>
      </c>
      <c r="F134" s="37">
        <v>110</v>
      </c>
    </row>
    <row r="135" spans="2:6" x14ac:dyDescent="0.25">
      <c r="B135" s="15" t="s">
        <v>190</v>
      </c>
      <c r="C135" s="37">
        <v>27</v>
      </c>
      <c r="D135" s="37">
        <v>23</v>
      </c>
      <c r="E135" s="37">
        <v>25</v>
      </c>
      <c r="F135" s="37">
        <v>22</v>
      </c>
    </row>
    <row r="136" spans="2:6" x14ac:dyDescent="0.25">
      <c r="B136" s="15" t="s">
        <v>191</v>
      </c>
      <c r="C136" s="36">
        <v>3</v>
      </c>
      <c r="D136" s="36">
        <v>3</v>
      </c>
      <c r="E136" s="36">
        <v>3</v>
      </c>
      <c r="F136" s="36">
        <v>3</v>
      </c>
    </row>
    <row r="137" spans="2:6" x14ac:dyDescent="0.25">
      <c r="B137" s="15" t="s">
        <v>192</v>
      </c>
      <c r="C137" s="36">
        <v>18</v>
      </c>
      <c r="D137" s="36">
        <v>18</v>
      </c>
      <c r="E137" s="36">
        <v>24</v>
      </c>
      <c r="F137" s="36">
        <v>22</v>
      </c>
    </row>
    <row r="138" spans="2:6" x14ac:dyDescent="0.25">
      <c r="B138" s="15" t="s">
        <v>193</v>
      </c>
      <c r="C138" s="36">
        <v>1</v>
      </c>
      <c r="D138" s="36">
        <v>1</v>
      </c>
      <c r="E138" s="36">
        <v>1</v>
      </c>
      <c r="F138" s="36">
        <v>3</v>
      </c>
    </row>
    <row r="139" spans="2:6" x14ac:dyDescent="0.25">
      <c r="B139" s="15" t="s">
        <v>194</v>
      </c>
      <c r="C139" s="37">
        <v>574</v>
      </c>
      <c r="D139" s="37">
        <v>567</v>
      </c>
      <c r="E139" s="37">
        <v>554</v>
      </c>
      <c r="F139" s="37">
        <v>562</v>
      </c>
    </row>
    <row r="140" spans="2:6" x14ac:dyDescent="0.25">
      <c r="B140" s="15" t="s">
        <v>195</v>
      </c>
      <c r="C140" s="37">
        <v>745</v>
      </c>
      <c r="D140" s="37">
        <v>741</v>
      </c>
      <c r="E140" s="37">
        <v>744</v>
      </c>
      <c r="F140" s="37">
        <v>757</v>
      </c>
    </row>
    <row r="141" spans="2:6" x14ac:dyDescent="0.25">
      <c r="B141" s="15" t="s">
        <v>196</v>
      </c>
      <c r="C141" s="37">
        <v>93</v>
      </c>
      <c r="D141" s="37">
        <v>100</v>
      </c>
      <c r="E141" s="37">
        <v>51</v>
      </c>
      <c r="F141" s="37">
        <v>53</v>
      </c>
    </row>
    <row r="142" spans="2:6" x14ac:dyDescent="0.25">
      <c r="B142" s="15" t="s">
        <v>197</v>
      </c>
      <c r="C142" s="36">
        <v>1056</v>
      </c>
      <c r="D142" s="36">
        <v>1116</v>
      </c>
      <c r="E142" s="36">
        <v>1042</v>
      </c>
      <c r="F142" s="36">
        <v>1028</v>
      </c>
    </row>
    <row r="143" spans="2:6" x14ac:dyDescent="0.25">
      <c r="B143" s="15" t="s">
        <v>198</v>
      </c>
      <c r="C143" s="36">
        <v>2187</v>
      </c>
      <c r="D143" s="36">
        <v>2280</v>
      </c>
      <c r="E143" s="36">
        <v>2303</v>
      </c>
      <c r="F143" s="36">
        <v>2373</v>
      </c>
    </row>
    <row r="144" spans="2:6" x14ac:dyDescent="0.25">
      <c r="B144" s="15" t="s">
        <v>199</v>
      </c>
      <c r="C144" s="36">
        <v>249</v>
      </c>
      <c r="D144" s="36">
        <v>240</v>
      </c>
      <c r="E144" s="36">
        <v>237</v>
      </c>
      <c r="F144" s="36">
        <v>244</v>
      </c>
    </row>
    <row r="145" spans="2:6" x14ac:dyDescent="0.25">
      <c r="B145" s="15" t="s">
        <v>200</v>
      </c>
      <c r="C145" s="37">
        <v>23</v>
      </c>
      <c r="D145" s="37">
        <v>22</v>
      </c>
      <c r="E145" s="37">
        <v>17</v>
      </c>
      <c r="F145" s="37">
        <v>15</v>
      </c>
    </row>
    <row r="146" spans="2:6" x14ac:dyDescent="0.25">
      <c r="B146" s="15" t="s">
        <v>201</v>
      </c>
      <c r="C146" s="37">
        <v>100</v>
      </c>
      <c r="D146" s="37">
        <v>86</v>
      </c>
      <c r="E146" s="37">
        <v>55</v>
      </c>
      <c r="F146" s="37">
        <v>59</v>
      </c>
    </row>
    <row r="147" spans="2:6" x14ac:dyDescent="0.25">
      <c r="B147" s="15" t="s">
        <v>202</v>
      </c>
      <c r="C147" s="37">
        <v>140</v>
      </c>
      <c r="D147" s="37">
        <v>129</v>
      </c>
      <c r="E147" s="37">
        <v>83</v>
      </c>
      <c r="F147" s="37">
        <v>84</v>
      </c>
    </row>
    <row r="148" spans="2:6" x14ac:dyDescent="0.25">
      <c r="B148" s="15" t="s">
        <v>203</v>
      </c>
      <c r="C148" s="36">
        <v>10</v>
      </c>
      <c r="D148" s="36">
        <v>13</v>
      </c>
      <c r="E148" s="36">
        <v>10</v>
      </c>
      <c r="F148" s="36">
        <v>5</v>
      </c>
    </row>
    <row r="149" spans="2:6" x14ac:dyDescent="0.25">
      <c r="B149" s="15" t="s">
        <v>204</v>
      </c>
      <c r="C149" s="36">
        <v>72</v>
      </c>
      <c r="D149" s="36">
        <v>77</v>
      </c>
      <c r="E149" s="36">
        <v>74</v>
      </c>
      <c r="F149" s="36">
        <v>73</v>
      </c>
    </row>
    <row r="150" spans="2:6" x14ac:dyDescent="0.25">
      <c r="B150" s="15" t="s">
        <v>205</v>
      </c>
      <c r="C150" s="36">
        <v>32</v>
      </c>
      <c r="D150" s="36">
        <v>24</v>
      </c>
      <c r="E150" s="36">
        <v>24</v>
      </c>
      <c r="F150" s="36">
        <v>23</v>
      </c>
    </row>
    <row r="151" spans="2:6" x14ac:dyDescent="0.25">
      <c r="B151" s="15" t="s">
        <v>206</v>
      </c>
      <c r="C151" s="37">
        <v>240</v>
      </c>
      <c r="D151" s="37">
        <v>266</v>
      </c>
      <c r="E151" s="37">
        <v>290</v>
      </c>
      <c r="F151" s="37">
        <v>308</v>
      </c>
    </row>
    <row r="152" spans="2:6" x14ac:dyDescent="0.25">
      <c r="B152" s="15" t="s">
        <v>207</v>
      </c>
      <c r="C152" s="37">
        <v>571</v>
      </c>
      <c r="D152" s="37">
        <v>556</v>
      </c>
      <c r="E152" s="37">
        <v>537</v>
      </c>
      <c r="F152" s="37">
        <v>512</v>
      </c>
    </row>
    <row r="153" spans="2:6" x14ac:dyDescent="0.25">
      <c r="B153" s="15" t="s">
        <v>208</v>
      </c>
      <c r="C153" s="37">
        <v>125</v>
      </c>
      <c r="D153" s="37">
        <v>97</v>
      </c>
      <c r="E153" s="37">
        <v>85</v>
      </c>
      <c r="F153" s="37">
        <v>83</v>
      </c>
    </row>
    <row r="154" spans="2:6" x14ac:dyDescent="0.25">
      <c r="B154" s="15" t="s">
        <v>209</v>
      </c>
      <c r="C154" s="36">
        <v>12</v>
      </c>
      <c r="D154" s="36">
        <v>14</v>
      </c>
      <c r="E154" s="36">
        <v>12</v>
      </c>
      <c r="F154" s="36">
        <v>15</v>
      </c>
    </row>
    <row r="155" spans="2:6" x14ac:dyDescent="0.25">
      <c r="B155" s="15" t="s">
        <v>210</v>
      </c>
      <c r="C155" s="36">
        <v>84</v>
      </c>
      <c r="D155" s="36">
        <v>88</v>
      </c>
      <c r="E155" s="36">
        <v>89</v>
      </c>
      <c r="F155" s="36">
        <v>87</v>
      </c>
    </row>
    <row r="156" spans="2:6" x14ac:dyDescent="0.25">
      <c r="B156" s="15" t="s">
        <v>211</v>
      </c>
      <c r="C156" s="36">
        <v>20</v>
      </c>
      <c r="D156" s="36">
        <v>17</v>
      </c>
      <c r="E156" s="36">
        <v>14</v>
      </c>
      <c r="F156" s="36">
        <v>15</v>
      </c>
    </row>
    <row r="157" spans="2:6" x14ac:dyDescent="0.25">
      <c r="B157" s="15" t="s">
        <v>212</v>
      </c>
      <c r="C157" s="37">
        <v>2</v>
      </c>
      <c r="D157" s="37">
        <v>3</v>
      </c>
      <c r="E157" s="37">
        <v>3</v>
      </c>
      <c r="F157" s="37">
        <v>3</v>
      </c>
    </row>
    <row r="158" spans="2:6" x14ac:dyDescent="0.25">
      <c r="B158" s="15" t="s">
        <v>213</v>
      </c>
      <c r="C158" s="37">
        <v>17</v>
      </c>
      <c r="D158" s="37">
        <v>18</v>
      </c>
      <c r="E158" s="37">
        <v>18</v>
      </c>
      <c r="F158" s="37">
        <v>21</v>
      </c>
    </row>
    <row r="159" spans="2:6" x14ac:dyDescent="0.25">
      <c r="B159" s="15" t="s">
        <v>214</v>
      </c>
      <c r="C159" s="37">
        <v>30</v>
      </c>
      <c r="D159" s="37">
        <v>29</v>
      </c>
      <c r="E159" s="37">
        <v>29</v>
      </c>
      <c r="F159" s="37">
        <v>26</v>
      </c>
    </row>
    <row r="160" spans="2:6" x14ac:dyDescent="0.25">
      <c r="B160" s="15" t="s">
        <v>215</v>
      </c>
      <c r="C160" s="36">
        <v>27</v>
      </c>
      <c r="D160" s="36">
        <v>47</v>
      </c>
      <c r="E160" s="36">
        <v>48</v>
      </c>
      <c r="F160" s="36">
        <v>52</v>
      </c>
    </row>
    <row r="161" spans="2:6" x14ac:dyDescent="0.25">
      <c r="B161" s="15" t="s">
        <v>216</v>
      </c>
      <c r="C161" s="36">
        <v>236</v>
      </c>
      <c r="D161" s="36">
        <v>241</v>
      </c>
      <c r="E161" s="36">
        <v>258</v>
      </c>
      <c r="F161" s="36">
        <v>268</v>
      </c>
    </row>
    <row r="162" spans="2:6" x14ac:dyDescent="0.25">
      <c r="B162" s="15" t="s">
        <v>217</v>
      </c>
      <c r="C162" s="36">
        <v>23</v>
      </c>
      <c r="D162" s="36">
        <v>23</v>
      </c>
      <c r="E162" s="36">
        <v>29</v>
      </c>
      <c r="F162" s="36">
        <v>27</v>
      </c>
    </row>
    <row r="163" spans="2:6" x14ac:dyDescent="0.25">
      <c r="B163" s="15" t="s">
        <v>218</v>
      </c>
      <c r="C163" s="37">
        <v>1</v>
      </c>
      <c r="D163" s="37">
        <v>1</v>
      </c>
      <c r="E163" s="37">
        <v>1</v>
      </c>
      <c r="F163" s="37">
        <v>0</v>
      </c>
    </row>
    <row r="164" spans="2:6" x14ac:dyDescent="0.25">
      <c r="B164" s="15" t="s">
        <v>219</v>
      </c>
      <c r="C164" s="37">
        <v>141</v>
      </c>
      <c r="D164" s="37">
        <v>107</v>
      </c>
      <c r="E164" s="37">
        <v>69</v>
      </c>
      <c r="F164" s="37">
        <v>62</v>
      </c>
    </row>
    <row r="165" spans="2:6" x14ac:dyDescent="0.25">
      <c r="B165" s="15" t="s">
        <v>220</v>
      </c>
      <c r="C165" s="37">
        <v>41</v>
      </c>
      <c r="D165" s="37">
        <v>27</v>
      </c>
      <c r="E165" s="37">
        <v>25</v>
      </c>
      <c r="F165" s="37">
        <v>28</v>
      </c>
    </row>
    <row r="166" spans="2:6" x14ac:dyDescent="0.25">
      <c r="B166" s="28" t="s">
        <v>221</v>
      </c>
      <c r="C166" s="38">
        <v>1986</v>
      </c>
      <c r="D166" s="38">
        <v>2105</v>
      </c>
      <c r="E166" s="38">
        <v>2034</v>
      </c>
      <c r="F166" s="38">
        <v>2052</v>
      </c>
    </row>
    <row r="167" spans="2:6" x14ac:dyDescent="0.25">
      <c r="B167" s="39" t="s">
        <v>222</v>
      </c>
      <c r="C167" s="40">
        <v>4503</v>
      </c>
      <c r="D167" s="40">
        <v>4542</v>
      </c>
      <c r="E167" s="40">
        <v>4490</v>
      </c>
      <c r="F167" s="40">
        <v>4530</v>
      </c>
    </row>
    <row r="168" spans="2:6" x14ac:dyDescent="0.25">
      <c r="B168" s="30" t="s">
        <v>223</v>
      </c>
      <c r="C168" s="41">
        <v>807</v>
      </c>
      <c r="D168" s="41">
        <v>734</v>
      </c>
      <c r="E168" s="41">
        <v>630</v>
      </c>
      <c r="F168" s="41">
        <v>634</v>
      </c>
    </row>
    <row r="171" spans="2:6" x14ac:dyDescent="0.25">
      <c r="B171" s="12"/>
      <c r="C171" s="12">
        <v>2022</v>
      </c>
      <c r="D171" s="12">
        <v>2023</v>
      </c>
      <c r="E171" s="12">
        <v>2024</v>
      </c>
      <c r="F171" s="12">
        <v>2025</v>
      </c>
    </row>
    <row r="172" spans="2:6" x14ac:dyDescent="0.25">
      <c r="B172" s="12"/>
      <c r="C172" s="12" t="s">
        <v>83</v>
      </c>
      <c r="D172" s="12" t="s">
        <v>83</v>
      </c>
      <c r="E172" s="12" t="s">
        <v>83</v>
      </c>
      <c r="F172" s="12" t="s">
        <v>83</v>
      </c>
    </row>
    <row r="173" spans="2:6" x14ac:dyDescent="0.25">
      <c r="B173" s="13" t="s">
        <v>224</v>
      </c>
      <c r="C173" s="14"/>
      <c r="D173" s="14"/>
      <c r="E173" s="14"/>
      <c r="F173" s="14"/>
    </row>
    <row r="174" spans="2:6" x14ac:dyDescent="0.25">
      <c r="B174" s="15" t="s">
        <v>225</v>
      </c>
      <c r="C174" s="36">
        <v>10</v>
      </c>
      <c r="D174" s="36">
        <v>12</v>
      </c>
      <c r="E174" s="36">
        <v>12</v>
      </c>
      <c r="F174" s="36">
        <v>12</v>
      </c>
    </row>
    <row r="175" spans="2:6" x14ac:dyDescent="0.25">
      <c r="B175" s="15" t="s">
        <v>226</v>
      </c>
      <c r="C175" s="36">
        <v>61</v>
      </c>
      <c r="D175" s="36">
        <v>61</v>
      </c>
      <c r="E175" s="36">
        <v>62</v>
      </c>
      <c r="F175" s="36">
        <v>66</v>
      </c>
    </row>
    <row r="176" spans="2:6" x14ac:dyDescent="0.25">
      <c r="B176" s="15" t="s">
        <v>227</v>
      </c>
      <c r="C176" s="36">
        <v>171</v>
      </c>
      <c r="D176" s="36">
        <v>159</v>
      </c>
      <c r="E176" s="36">
        <v>164</v>
      </c>
      <c r="F176" s="36">
        <v>155</v>
      </c>
    </row>
    <row r="177" spans="2:6" x14ac:dyDescent="0.25">
      <c r="B177" s="15" t="s">
        <v>228</v>
      </c>
      <c r="C177" s="36">
        <v>5</v>
      </c>
      <c r="D177" s="36">
        <v>14</v>
      </c>
      <c r="E177" s="36">
        <v>14</v>
      </c>
      <c r="F177" s="36">
        <v>14</v>
      </c>
    </row>
    <row r="178" spans="2:6" x14ac:dyDescent="0.25">
      <c r="B178" s="15" t="s">
        <v>229</v>
      </c>
      <c r="C178" s="37">
        <v>17</v>
      </c>
      <c r="D178" s="37">
        <v>17</v>
      </c>
      <c r="E178" s="37">
        <v>17</v>
      </c>
      <c r="F178" s="37">
        <v>16</v>
      </c>
    </row>
    <row r="179" spans="2:6" x14ac:dyDescent="0.25">
      <c r="B179" s="15" t="s">
        <v>230</v>
      </c>
      <c r="C179" s="37">
        <v>64</v>
      </c>
      <c r="D179" s="37">
        <v>63</v>
      </c>
      <c r="E179" s="37">
        <v>60</v>
      </c>
      <c r="F179" s="37">
        <v>52</v>
      </c>
    </row>
    <row r="180" spans="2:6" x14ac:dyDescent="0.25">
      <c r="B180" s="15" t="s">
        <v>231</v>
      </c>
      <c r="C180" s="37">
        <v>88</v>
      </c>
      <c r="D180" s="37">
        <v>97</v>
      </c>
      <c r="E180" s="37">
        <v>91</v>
      </c>
      <c r="F180" s="37">
        <v>86</v>
      </c>
    </row>
    <row r="181" spans="2:6" x14ac:dyDescent="0.25">
      <c r="B181" s="15" t="s">
        <v>232</v>
      </c>
      <c r="C181" s="37">
        <v>7</v>
      </c>
      <c r="D181" s="37">
        <v>7</v>
      </c>
      <c r="E181" s="37">
        <v>5</v>
      </c>
      <c r="F181" s="37">
        <v>4</v>
      </c>
    </row>
    <row r="182" spans="2:6" x14ac:dyDescent="0.25">
      <c r="B182" s="15" t="s">
        <v>233</v>
      </c>
      <c r="C182" s="36">
        <v>3</v>
      </c>
      <c r="D182" s="36">
        <v>3</v>
      </c>
      <c r="E182" s="36">
        <v>3</v>
      </c>
      <c r="F182" s="36">
        <v>3</v>
      </c>
    </row>
    <row r="183" spans="2:6" x14ac:dyDescent="0.25">
      <c r="B183" s="15" t="s">
        <v>234</v>
      </c>
      <c r="C183" s="36">
        <v>7</v>
      </c>
      <c r="D183" s="36">
        <v>8</v>
      </c>
      <c r="E183" s="36">
        <v>9</v>
      </c>
      <c r="F183" s="36">
        <v>9</v>
      </c>
    </row>
    <row r="184" spans="2:6" x14ac:dyDescent="0.25">
      <c r="B184" s="15" t="s">
        <v>235</v>
      </c>
      <c r="C184" s="36">
        <v>12</v>
      </c>
      <c r="D184" s="36">
        <v>11</v>
      </c>
      <c r="E184" s="36">
        <v>16</v>
      </c>
      <c r="F184" s="36">
        <v>16</v>
      </c>
    </row>
    <row r="185" spans="2:6" x14ac:dyDescent="0.25">
      <c r="B185" s="15" t="s">
        <v>236</v>
      </c>
      <c r="C185" s="36">
        <v>0</v>
      </c>
      <c r="D185" s="36">
        <v>0</v>
      </c>
      <c r="E185" s="36">
        <v>0</v>
      </c>
      <c r="F185" s="36">
        <v>0</v>
      </c>
    </row>
    <row r="186" spans="2:6" x14ac:dyDescent="0.25">
      <c r="B186" s="15" t="s">
        <v>237</v>
      </c>
      <c r="C186" s="37">
        <v>24</v>
      </c>
      <c r="D186" s="37">
        <v>26</v>
      </c>
      <c r="E186" s="37">
        <v>23</v>
      </c>
      <c r="F186" s="37">
        <v>23</v>
      </c>
    </row>
    <row r="187" spans="2:6" x14ac:dyDescent="0.25">
      <c r="B187" s="15" t="s">
        <v>238</v>
      </c>
      <c r="C187" s="37">
        <v>370</v>
      </c>
      <c r="D187" s="37">
        <v>345</v>
      </c>
      <c r="E187" s="37">
        <v>346</v>
      </c>
      <c r="F187" s="37">
        <v>399</v>
      </c>
    </row>
    <row r="188" spans="2:6" x14ac:dyDescent="0.25">
      <c r="B188" s="15" t="s">
        <v>239</v>
      </c>
      <c r="C188" s="37">
        <v>928</v>
      </c>
      <c r="D188" s="37">
        <v>948</v>
      </c>
      <c r="E188" s="37">
        <v>887</v>
      </c>
      <c r="F188" s="37">
        <v>858</v>
      </c>
    </row>
    <row r="189" spans="2:6" x14ac:dyDescent="0.25">
      <c r="B189" s="15" t="s">
        <v>240</v>
      </c>
      <c r="C189" s="37">
        <v>90</v>
      </c>
      <c r="D189" s="37">
        <v>89</v>
      </c>
      <c r="E189" s="37">
        <v>93</v>
      </c>
      <c r="F189" s="37">
        <v>92</v>
      </c>
    </row>
    <row r="190" spans="2:6" x14ac:dyDescent="0.25">
      <c r="B190" s="15" t="s">
        <v>241</v>
      </c>
      <c r="C190" s="36">
        <v>141</v>
      </c>
      <c r="D190" s="36">
        <v>154</v>
      </c>
      <c r="E190" s="36">
        <v>151</v>
      </c>
      <c r="F190" s="36">
        <v>155</v>
      </c>
    </row>
    <row r="191" spans="2:6" x14ac:dyDescent="0.25">
      <c r="B191" s="15" t="s">
        <v>242</v>
      </c>
      <c r="C191" s="36">
        <v>1003</v>
      </c>
      <c r="D191" s="36">
        <v>1062</v>
      </c>
      <c r="E191" s="36">
        <v>1083</v>
      </c>
      <c r="F191" s="36">
        <v>1174</v>
      </c>
    </row>
    <row r="192" spans="2:6" x14ac:dyDescent="0.25">
      <c r="B192" s="15" t="s">
        <v>243</v>
      </c>
      <c r="C192" s="36">
        <v>2108</v>
      </c>
      <c r="D192" s="36">
        <v>2186</v>
      </c>
      <c r="E192" s="36">
        <v>2130</v>
      </c>
      <c r="F192" s="36">
        <v>2113</v>
      </c>
    </row>
    <row r="193" spans="2:6" x14ac:dyDescent="0.25">
      <c r="B193" s="15" t="s">
        <v>244</v>
      </c>
      <c r="C193" s="36">
        <v>240</v>
      </c>
      <c r="D193" s="36">
        <v>234</v>
      </c>
      <c r="E193" s="36">
        <v>218</v>
      </c>
      <c r="F193" s="36">
        <v>203</v>
      </c>
    </row>
    <row r="194" spans="2:6" x14ac:dyDescent="0.25">
      <c r="B194" s="15" t="s">
        <v>245</v>
      </c>
      <c r="C194" s="37">
        <v>11</v>
      </c>
      <c r="D194" s="37">
        <v>10</v>
      </c>
      <c r="E194" s="37">
        <v>12</v>
      </c>
      <c r="F194" s="37">
        <v>13</v>
      </c>
    </row>
    <row r="195" spans="2:6" x14ac:dyDescent="0.25">
      <c r="B195" s="15" t="s">
        <v>246</v>
      </c>
      <c r="C195" s="37">
        <v>84</v>
      </c>
      <c r="D195" s="37">
        <v>85</v>
      </c>
      <c r="E195" s="37">
        <v>52</v>
      </c>
      <c r="F195" s="37">
        <v>58</v>
      </c>
    </row>
    <row r="196" spans="2:6" x14ac:dyDescent="0.25">
      <c r="B196" s="15" t="s">
        <v>247</v>
      </c>
      <c r="C196" s="37">
        <v>149</v>
      </c>
      <c r="D196" s="37">
        <v>125</v>
      </c>
      <c r="E196" s="37">
        <v>83</v>
      </c>
      <c r="F196" s="37">
        <v>79</v>
      </c>
    </row>
    <row r="197" spans="2:6" x14ac:dyDescent="0.25">
      <c r="B197" s="15" t="s">
        <v>248</v>
      </c>
      <c r="C197" s="37">
        <v>19</v>
      </c>
      <c r="D197" s="37">
        <v>17</v>
      </c>
      <c r="E197" s="37">
        <v>8</v>
      </c>
      <c r="F197" s="37">
        <v>8</v>
      </c>
    </row>
    <row r="198" spans="2:6" x14ac:dyDescent="0.25">
      <c r="B198" s="15" t="s">
        <v>249</v>
      </c>
      <c r="C198" s="36">
        <v>6</v>
      </c>
      <c r="D198" s="36">
        <v>6</v>
      </c>
      <c r="E198" s="36">
        <v>6</v>
      </c>
      <c r="F198" s="36">
        <v>6</v>
      </c>
    </row>
    <row r="199" spans="2:6" x14ac:dyDescent="0.25">
      <c r="B199" s="15" t="s">
        <v>250</v>
      </c>
      <c r="C199" s="36">
        <v>23</v>
      </c>
      <c r="D199" s="36">
        <v>27</v>
      </c>
      <c r="E199" s="36">
        <v>30</v>
      </c>
      <c r="F199" s="36">
        <v>30</v>
      </c>
    </row>
    <row r="200" spans="2:6" x14ac:dyDescent="0.25">
      <c r="B200" s="15" t="s">
        <v>251</v>
      </c>
      <c r="C200" s="36">
        <v>79</v>
      </c>
      <c r="D200" s="36">
        <v>76</v>
      </c>
      <c r="E200" s="36">
        <v>68</v>
      </c>
      <c r="F200" s="36">
        <v>62</v>
      </c>
    </row>
    <row r="201" spans="2:6" x14ac:dyDescent="0.25">
      <c r="B201" s="15" t="s">
        <v>252</v>
      </c>
      <c r="C201" s="36">
        <v>6</v>
      </c>
      <c r="D201" s="36">
        <v>5</v>
      </c>
      <c r="E201" s="36">
        <v>4</v>
      </c>
      <c r="F201" s="36">
        <v>3</v>
      </c>
    </row>
    <row r="202" spans="2:6" x14ac:dyDescent="0.25">
      <c r="B202" s="15" t="s">
        <v>253</v>
      </c>
      <c r="C202" s="37">
        <v>14</v>
      </c>
      <c r="D202" s="37">
        <v>15</v>
      </c>
      <c r="E202" s="37">
        <v>15</v>
      </c>
      <c r="F202" s="37">
        <v>15</v>
      </c>
    </row>
    <row r="203" spans="2:6" x14ac:dyDescent="0.25">
      <c r="B203" s="15" t="s">
        <v>254</v>
      </c>
      <c r="C203" s="37">
        <v>210</v>
      </c>
      <c r="D203" s="37">
        <v>207</v>
      </c>
      <c r="E203" s="37">
        <v>215</v>
      </c>
      <c r="F203" s="37">
        <v>232</v>
      </c>
    </row>
    <row r="204" spans="2:6" x14ac:dyDescent="0.25">
      <c r="B204" s="15" t="s">
        <v>255</v>
      </c>
      <c r="C204" s="37">
        <v>594</v>
      </c>
      <c r="D204" s="37">
        <v>608</v>
      </c>
      <c r="E204" s="37">
        <v>605</v>
      </c>
      <c r="F204" s="37">
        <v>585</v>
      </c>
    </row>
    <row r="205" spans="2:6" x14ac:dyDescent="0.25">
      <c r="B205" s="15" t="s">
        <v>256</v>
      </c>
      <c r="C205" s="37">
        <v>118</v>
      </c>
      <c r="D205" s="37">
        <v>89</v>
      </c>
      <c r="E205" s="37">
        <v>77</v>
      </c>
      <c r="F205" s="37">
        <v>71</v>
      </c>
    </row>
    <row r="206" spans="2:6" x14ac:dyDescent="0.25">
      <c r="B206" s="15" t="s">
        <v>257</v>
      </c>
      <c r="C206" s="36">
        <v>10</v>
      </c>
      <c r="D206" s="36">
        <v>10</v>
      </c>
      <c r="E206" s="36">
        <v>9</v>
      </c>
      <c r="F206" s="36">
        <v>9</v>
      </c>
    </row>
    <row r="207" spans="2:6" x14ac:dyDescent="0.25">
      <c r="B207" s="15" t="s">
        <v>258</v>
      </c>
      <c r="C207" s="36">
        <v>40</v>
      </c>
      <c r="D207" s="36">
        <v>45</v>
      </c>
      <c r="E207" s="36">
        <v>47</v>
      </c>
      <c r="F207" s="36">
        <v>47</v>
      </c>
    </row>
    <row r="208" spans="2:6" x14ac:dyDescent="0.25">
      <c r="B208" s="15" t="s">
        <v>259</v>
      </c>
      <c r="C208" s="36">
        <v>66</v>
      </c>
      <c r="D208" s="36">
        <v>64</v>
      </c>
      <c r="E208" s="36">
        <v>59</v>
      </c>
      <c r="F208" s="36">
        <v>61</v>
      </c>
    </row>
    <row r="209" spans="2:6" x14ac:dyDescent="0.25">
      <c r="B209" s="15" t="s">
        <v>260</v>
      </c>
      <c r="C209" s="36">
        <v>0</v>
      </c>
      <c r="D209" s="36">
        <v>0</v>
      </c>
      <c r="E209" s="36">
        <v>0</v>
      </c>
      <c r="F209" s="36">
        <v>0</v>
      </c>
    </row>
    <row r="210" spans="2:6" x14ac:dyDescent="0.25">
      <c r="B210" s="15" t="s">
        <v>261</v>
      </c>
      <c r="C210" s="37">
        <v>4</v>
      </c>
      <c r="D210" s="37">
        <v>4</v>
      </c>
      <c r="E210" s="37">
        <v>4</v>
      </c>
      <c r="F210" s="37">
        <v>5</v>
      </c>
    </row>
    <row r="211" spans="2:6" x14ac:dyDescent="0.25">
      <c r="B211" s="15" t="s">
        <v>262</v>
      </c>
      <c r="C211" s="37">
        <v>19</v>
      </c>
      <c r="D211" s="37">
        <v>21</v>
      </c>
      <c r="E211" s="37">
        <v>23</v>
      </c>
      <c r="F211" s="37">
        <v>20</v>
      </c>
    </row>
    <row r="212" spans="2:6" x14ac:dyDescent="0.25">
      <c r="B212" s="15" t="s">
        <v>263</v>
      </c>
      <c r="C212" s="37">
        <v>25</v>
      </c>
      <c r="D212" s="37">
        <v>25</v>
      </c>
      <c r="E212" s="37">
        <v>23</v>
      </c>
      <c r="F212" s="37">
        <v>25</v>
      </c>
    </row>
    <row r="213" spans="2:6" x14ac:dyDescent="0.25">
      <c r="B213" s="15" t="s">
        <v>264</v>
      </c>
      <c r="C213" s="37">
        <v>1</v>
      </c>
      <c r="D213" s="37">
        <v>0</v>
      </c>
      <c r="E213" s="37">
        <v>0</v>
      </c>
      <c r="F213" s="37">
        <v>0</v>
      </c>
    </row>
    <row r="214" spans="2:6" x14ac:dyDescent="0.25">
      <c r="B214" s="15" t="s">
        <v>265</v>
      </c>
      <c r="C214" s="36">
        <v>17</v>
      </c>
      <c r="D214" s="36">
        <v>17</v>
      </c>
      <c r="E214" s="36">
        <v>18</v>
      </c>
      <c r="F214" s="36">
        <v>19</v>
      </c>
    </row>
    <row r="215" spans="2:6" x14ac:dyDescent="0.25">
      <c r="B215" s="15" t="s">
        <v>266</v>
      </c>
      <c r="C215" s="36">
        <v>107</v>
      </c>
      <c r="D215" s="36">
        <v>110</v>
      </c>
      <c r="E215" s="36">
        <v>120</v>
      </c>
      <c r="F215" s="36">
        <v>130</v>
      </c>
    </row>
    <row r="216" spans="2:6" x14ac:dyDescent="0.25">
      <c r="B216" s="15" t="s">
        <v>267</v>
      </c>
      <c r="C216" s="36">
        <v>156</v>
      </c>
      <c r="D216" s="36">
        <v>178</v>
      </c>
      <c r="E216" s="36">
        <v>191</v>
      </c>
      <c r="F216" s="36">
        <v>192</v>
      </c>
    </row>
    <row r="217" spans="2:6" x14ac:dyDescent="0.25">
      <c r="B217" s="15" t="s">
        <v>268</v>
      </c>
      <c r="C217" s="36">
        <v>6</v>
      </c>
      <c r="D217" s="36">
        <v>6</v>
      </c>
      <c r="E217" s="36">
        <v>6</v>
      </c>
      <c r="F217" s="36">
        <v>6</v>
      </c>
    </row>
    <row r="218" spans="2:6" x14ac:dyDescent="0.25">
      <c r="B218" s="15" t="s">
        <v>269</v>
      </c>
      <c r="C218" s="37">
        <v>6</v>
      </c>
      <c r="D218" s="37">
        <v>4</v>
      </c>
      <c r="E218" s="37">
        <v>4</v>
      </c>
      <c r="F218" s="37">
        <v>4</v>
      </c>
    </row>
    <row r="219" spans="2:6" x14ac:dyDescent="0.25">
      <c r="B219" s="15" t="s">
        <v>270</v>
      </c>
      <c r="C219" s="37">
        <v>26</v>
      </c>
      <c r="D219" s="37">
        <v>25</v>
      </c>
      <c r="E219" s="37">
        <v>20</v>
      </c>
      <c r="F219" s="37">
        <v>20</v>
      </c>
    </row>
    <row r="220" spans="2:6" x14ac:dyDescent="0.25">
      <c r="B220" s="15" t="s">
        <v>271</v>
      </c>
      <c r="C220" s="37">
        <v>110</v>
      </c>
      <c r="D220" s="37">
        <v>91</v>
      </c>
      <c r="E220" s="37">
        <v>64</v>
      </c>
      <c r="F220" s="37">
        <v>60</v>
      </c>
    </row>
    <row r="221" spans="2:6" x14ac:dyDescent="0.25">
      <c r="B221" s="15" t="s">
        <v>272</v>
      </c>
      <c r="C221" s="37">
        <v>41</v>
      </c>
      <c r="D221" s="37">
        <v>15</v>
      </c>
      <c r="E221" s="37">
        <v>7</v>
      </c>
      <c r="F221" s="37">
        <v>6</v>
      </c>
    </row>
    <row r="222" spans="2:6" x14ac:dyDescent="0.25">
      <c r="B222" s="28" t="s">
        <v>273</v>
      </c>
      <c r="C222" s="38">
        <v>263</v>
      </c>
      <c r="D222" s="38">
        <v>278</v>
      </c>
      <c r="E222" s="38">
        <v>274</v>
      </c>
      <c r="F222" s="38">
        <v>280</v>
      </c>
    </row>
    <row r="223" spans="2:6" x14ac:dyDescent="0.25">
      <c r="B223" s="39" t="s">
        <v>274</v>
      </c>
      <c r="C223" s="40">
        <v>2014</v>
      </c>
      <c r="D223" s="40">
        <v>2059</v>
      </c>
      <c r="E223" s="40">
        <v>2067</v>
      </c>
      <c r="F223" s="40">
        <v>2237</v>
      </c>
    </row>
    <row r="224" spans="2:6" x14ac:dyDescent="0.25">
      <c r="B224" s="39" t="s">
        <v>275</v>
      </c>
      <c r="C224" s="40">
        <v>4486</v>
      </c>
      <c r="D224" s="40">
        <v>4568</v>
      </c>
      <c r="E224" s="40">
        <v>4381</v>
      </c>
      <c r="F224" s="40">
        <v>4292</v>
      </c>
    </row>
    <row r="225" spans="2:6" x14ac:dyDescent="0.25">
      <c r="B225" s="30" t="s">
        <v>276</v>
      </c>
      <c r="C225" s="41">
        <v>533</v>
      </c>
      <c r="D225" s="41">
        <v>476</v>
      </c>
      <c r="E225" s="41">
        <v>432</v>
      </c>
      <c r="F225" s="41">
        <v>407</v>
      </c>
    </row>
    <row r="228" spans="2:6" x14ac:dyDescent="0.25">
      <c r="B228" s="12"/>
      <c r="C228" s="12">
        <v>2022</v>
      </c>
      <c r="D228" s="12">
        <v>2023</v>
      </c>
      <c r="E228" s="12">
        <v>2024</v>
      </c>
      <c r="F228" s="12">
        <v>2025</v>
      </c>
    </row>
    <row r="229" spans="2:6" x14ac:dyDescent="0.25">
      <c r="B229" s="12"/>
      <c r="C229" s="12" t="s">
        <v>50</v>
      </c>
      <c r="D229" s="12" t="s">
        <v>50</v>
      </c>
      <c r="E229" s="12" t="s">
        <v>50</v>
      </c>
      <c r="F229" s="12" t="s">
        <v>50</v>
      </c>
    </row>
    <row r="230" spans="2:6" x14ac:dyDescent="0.25">
      <c r="B230" s="13" t="s">
        <v>277</v>
      </c>
      <c r="C230" s="14"/>
      <c r="D230" s="14"/>
      <c r="E230" s="14"/>
      <c r="F230" s="14"/>
    </row>
    <row r="231" spans="2:6" x14ac:dyDescent="0.25">
      <c r="B231" s="15" t="s">
        <v>278</v>
      </c>
      <c r="C231" s="32">
        <v>0.98799999999999999</v>
      </c>
      <c r="D231" s="32">
        <v>0.98</v>
      </c>
      <c r="E231" s="32">
        <v>0.98009999999999997</v>
      </c>
      <c r="F231" s="32">
        <v>0.98</v>
      </c>
    </row>
    <row r="232" spans="2:6" x14ac:dyDescent="0.25">
      <c r="B232" s="15" t="s">
        <v>279</v>
      </c>
      <c r="C232" s="32">
        <v>0.9</v>
      </c>
      <c r="D232" s="32">
        <v>0.75</v>
      </c>
      <c r="E232" s="32">
        <v>0.75</v>
      </c>
      <c r="F232" s="32">
        <v>0.75</v>
      </c>
    </row>
    <row r="233" spans="2:6" x14ac:dyDescent="0.25">
      <c r="B233" s="15" t="s">
        <v>280</v>
      </c>
      <c r="C233" s="33">
        <v>0.75600000000000001</v>
      </c>
      <c r="D233" s="33">
        <v>0.75</v>
      </c>
      <c r="E233" s="33">
        <v>0.73399999999999999</v>
      </c>
      <c r="F233" s="33">
        <v>0.73419999999999996</v>
      </c>
    </row>
    <row r="234" spans="2:6" x14ac:dyDescent="0.25">
      <c r="B234" s="15" t="s">
        <v>281</v>
      </c>
      <c r="C234" s="33">
        <v>0.23499999999999999</v>
      </c>
      <c r="D234" s="33">
        <v>0.23499999999999999</v>
      </c>
      <c r="E234" s="33">
        <v>0.23499999999999999</v>
      </c>
      <c r="F234" s="33">
        <v>0.1875</v>
      </c>
    </row>
    <row r="235" spans="2:6" x14ac:dyDescent="0.25">
      <c r="B235" s="15" t="s">
        <v>282</v>
      </c>
      <c r="C235" s="32">
        <v>0.91</v>
      </c>
      <c r="D235" s="32">
        <v>0.95499999999999996</v>
      </c>
      <c r="E235" s="32">
        <v>0.96399999999999997</v>
      </c>
      <c r="F235" s="32">
        <v>0.92859999999999998</v>
      </c>
    </row>
    <row r="236" spans="2:6" x14ac:dyDescent="0.25">
      <c r="B236" s="15" t="s">
        <v>283</v>
      </c>
      <c r="C236" s="32">
        <v>0.66700000000000004</v>
      </c>
      <c r="D236" s="32">
        <v>0.66700000000000004</v>
      </c>
      <c r="E236" s="32">
        <v>0.66700000000000004</v>
      </c>
      <c r="F236" s="32">
        <v>0.66659999999999997</v>
      </c>
    </row>
    <row r="237" spans="2:6" x14ac:dyDescent="0.25">
      <c r="B237" s="15" t="s">
        <v>284</v>
      </c>
      <c r="C237" s="33">
        <v>0.99360000000000004</v>
      </c>
      <c r="D237" s="33">
        <v>0.99570000000000003</v>
      </c>
      <c r="E237" s="33">
        <v>0.996</v>
      </c>
      <c r="F237" s="33">
        <v>0.99560000000000004</v>
      </c>
    </row>
    <row r="238" spans="2:6" x14ac:dyDescent="0.25">
      <c r="B238" s="15" t="s">
        <v>285</v>
      </c>
      <c r="C238" s="33">
        <v>1</v>
      </c>
      <c r="D238" s="33">
        <v>1</v>
      </c>
      <c r="E238" s="33">
        <v>1</v>
      </c>
      <c r="F238" s="33">
        <v>1</v>
      </c>
    </row>
    <row r="239" spans="2:6" x14ac:dyDescent="0.25">
      <c r="B239" s="15" t="s">
        <v>286</v>
      </c>
      <c r="C239" s="32">
        <v>0.997</v>
      </c>
      <c r="D239" s="32">
        <v>0.99639999999999995</v>
      </c>
      <c r="E239" s="32">
        <v>0.996</v>
      </c>
      <c r="F239" s="32">
        <v>0.99480000000000002</v>
      </c>
    </row>
    <row r="240" spans="2:6" x14ac:dyDescent="0.25">
      <c r="B240" s="15" t="s">
        <v>287</v>
      </c>
      <c r="C240" s="32">
        <v>0.95699999999999996</v>
      </c>
      <c r="D240" s="32">
        <v>0.94799999999999995</v>
      </c>
      <c r="E240" s="32">
        <v>0.94699999999999995</v>
      </c>
      <c r="F240" s="32">
        <v>0.92259999999999998</v>
      </c>
    </row>
    <row r="241" spans="2:6" x14ac:dyDescent="0.25">
      <c r="B241" s="15" t="s">
        <v>288</v>
      </c>
      <c r="C241" s="33">
        <v>0.996</v>
      </c>
      <c r="D241" s="33">
        <v>0.996</v>
      </c>
      <c r="E241" s="33">
        <v>1</v>
      </c>
      <c r="F241" s="33">
        <v>1</v>
      </c>
    </row>
    <row r="242" spans="2:6" x14ac:dyDescent="0.25">
      <c r="B242" s="15" t="s">
        <v>289</v>
      </c>
      <c r="C242" s="33">
        <v>1</v>
      </c>
      <c r="D242" s="33">
        <v>1</v>
      </c>
      <c r="E242" s="33">
        <v>1</v>
      </c>
      <c r="F242" s="33">
        <v>1</v>
      </c>
    </row>
    <row r="243" spans="2:6" x14ac:dyDescent="0.25">
      <c r="B243" s="15" t="s">
        <v>290</v>
      </c>
      <c r="C243" s="32">
        <v>1</v>
      </c>
      <c r="D243" s="32">
        <v>1</v>
      </c>
      <c r="E243" s="32">
        <v>0.99070000000000003</v>
      </c>
      <c r="F243" s="32">
        <v>0.99</v>
      </c>
    </row>
    <row r="244" spans="2:6" x14ac:dyDescent="0.25">
      <c r="B244" s="15" t="s">
        <v>291</v>
      </c>
      <c r="C244" s="32">
        <v>1</v>
      </c>
      <c r="D244" s="32">
        <v>1</v>
      </c>
      <c r="E244" s="32">
        <v>1</v>
      </c>
      <c r="F244" s="32">
        <v>0.83330000000000004</v>
      </c>
    </row>
    <row r="245" spans="2:6" x14ac:dyDescent="0.25">
      <c r="B245" s="15" t="s">
        <v>292</v>
      </c>
      <c r="C245" s="33">
        <v>0.99780000000000002</v>
      </c>
      <c r="D245" s="33">
        <v>0.99780000000000002</v>
      </c>
      <c r="E245" s="33">
        <v>1</v>
      </c>
      <c r="F245" s="33">
        <v>0.99780000000000002</v>
      </c>
    </row>
    <row r="246" spans="2:6" x14ac:dyDescent="0.25">
      <c r="B246" s="15" t="s">
        <v>293</v>
      </c>
      <c r="C246" s="33">
        <v>0.92859999999999998</v>
      </c>
      <c r="D246" s="33">
        <v>0.93330000000000002</v>
      </c>
      <c r="E246" s="33">
        <v>1</v>
      </c>
      <c r="F246" s="33">
        <v>0.93330000000000002</v>
      </c>
    </row>
    <row r="247" spans="2:6" x14ac:dyDescent="0.25">
      <c r="B247" s="15" t="s">
        <v>294</v>
      </c>
      <c r="C247" s="32">
        <v>0.24</v>
      </c>
      <c r="D247" s="32">
        <v>0.24399999999999999</v>
      </c>
      <c r="E247" s="32">
        <v>0.22600000000000001</v>
      </c>
      <c r="F247" s="32">
        <v>0.22220000000000001</v>
      </c>
    </row>
    <row r="248" spans="2:6" x14ac:dyDescent="0.25">
      <c r="B248" s="15" t="s">
        <v>295</v>
      </c>
      <c r="C248" s="32">
        <v>0</v>
      </c>
      <c r="D248" s="32">
        <v>0</v>
      </c>
      <c r="E248" s="32">
        <v>0</v>
      </c>
      <c r="F248" s="32">
        <v>0</v>
      </c>
    </row>
    <row r="249" spans="2:6" x14ac:dyDescent="0.25">
      <c r="B249" s="15" t="s">
        <v>296</v>
      </c>
      <c r="C249" s="33">
        <v>0.755</v>
      </c>
      <c r="D249" s="33">
        <v>0.8</v>
      </c>
      <c r="E249" s="33">
        <v>0.82</v>
      </c>
      <c r="F249" s="33">
        <v>0.76</v>
      </c>
    </row>
    <row r="250" spans="2:6" x14ac:dyDescent="0.25">
      <c r="B250" s="15" t="s">
        <v>297</v>
      </c>
      <c r="C250" s="33">
        <v>0.5</v>
      </c>
      <c r="D250" s="33">
        <v>0.5</v>
      </c>
      <c r="E250" s="33">
        <v>0.5</v>
      </c>
      <c r="F250" s="33">
        <v>0.6</v>
      </c>
    </row>
    <row r="251" spans="2:6" x14ac:dyDescent="0.25">
      <c r="B251" s="15" t="s">
        <v>298</v>
      </c>
      <c r="C251" s="32">
        <v>0.248</v>
      </c>
      <c r="D251" s="32">
        <v>0.27</v>
      </c>
      <c r="E251" s="32">
        <v>0.28299999999999997</v>
      </c>
      <c r="F251" s="32">
        <v>0.2853</v>
      </c>
    </row>
    <row r="252" spans="2:6" x14ac:dyDescent="0.25">
      <c r="B252" s="15" t="s">
        <v>299</v>
      </c>
      <c r="C252" s="32">
        <v>5.8999999999999997E-2</v>
      </c>
      <c r="D252" s="32">
        <v>5.8999999999999997E-2</v>
      </c>
      <c r="E252" s="32">
        <v>5.5500000000000001E-2</v>
      </c>
      <c r="F252" s="32">
        <v>5.2600000000000001E-2</v>
      </c>
    </row>
    <row r="253" spans="2:6" x14ac:dyDescent="0.25">
      <c r="B253" s="15" t="s">
        <v>300</v>
      </c>
      <c r="C253" s="33">
        <v>0.97299999999999998</v>
      </c>
      <c r="D253" s="33">
        <v>0.97</v>
      </c>
      <c r="E253" s="33">
        <v>0.95779999999999998</v>
      </c>
      <c r="F253" s="33">
        <v>0.9556</v>
      </c>
    </row>
    <row r="254" spans="2:6" x14ac:dyDescent="0.25">
      <c r="B254" s="15" t="s">
        <v>301</v>
      </c>
      <c r="C254" s="33">
        <v>0.16700000000000001</v>
      </c>
      <c r="D254" s="33">
        <v>0</v>
      </c>
      <c r="E254" s="33">
        <v>0</v>
      </c>
      <c r="F254" s="33">
        <v>0</v>
      </c>
    </row>
    <row r="255" spans="2:6" x14ac:dyDescent="0.25">
      <c r="B255" s="28" t="s">
        <v>302</v>
      </c>
      <c r="C255" s="42" t="s">
        <v>303</v>
      </c>
      <c r="D255" s="42" t="s">
        <v>303</v>
      </c>
      <c r="E255" s="42" t="s">
        <v>303</v>
      </c>
      <c r="F255" s="42" t="s">
        <v>303</v>
      </c>
    </row>
    <row r="256" spans="2:6" x14ac:dyDescent="0.25">
      <c r="B256" s="30" t="s">
        <v>304</v>
      </c>
      <c r="C256" s="43" t="s">
        <v>303</v>
      </c>
      <c r="D256" s="43" t="s">
        <v>303</v>
      </c>
      <c r="E256" s="43" t="s">
        <v>303</v>
      </c>
      <c r="F256" s="43" t="s">
        <v>303</v>
      </c>
    </row>
    <row r="259" spans="2:6" x14ac:dyDescent="0.25">
      <c r="B259" s="12"/>
      <c r="C259" s="12">
        <v>2022</v>
      </c>
      <c r="D259" s="12">
        <v>2023</v>
      </c>
      <c r="E259" s="12">
        <v>2024</v>
      </c>
      <c r="F259" s="12">
        <v>2025</v>
      </c>
    </row>
    <row r="260" spans="2:6" x14ac:dyDescent="0.25">
      <c r="B260" s="12"/>
      <c r="C260" s="12" t="s">
        <v>83</v>
      </c>
      <c r="D260" s="12" t="s">
        <v>83</v>
      </c>
      <c r="E260" s="12" t="s">
        <v>83</v>
      </c>
      <c r="F260" s="12" t="s">
        <v>83</v>
      </c>
    </row>
    <row r="261" spans="2:6" x14ac:dyDescent="0.25">
      <c r="B261" s="13" t="s">
        <v>305</v>
      </c>
      <c r="C261" s="44"/>
      <c r="D261" s="44"/>
      <c r="E261" s="44"/>
      <c r="F261" s="44"/>
    </row>
    <row r="262" spans="2:6" x14ac:dyDescent="0.25">
      <c r="B262" s="15" t="s">
        <v>32</v>
      </c>
      <c r="C262" s="45">
        <v>1</v>
      </c>
      <c r="D262" s="45">
        <v>1</v>
      </c>
      <c r="E262" s="45">
        <v>1</v>
      </c>
      <c r="F262" s="45">
        <v>1</v>
      </c>
    </row>
    <row r="263" spans="2:6" x14ac:dyDescent="0.25">
      <c r="B263" s="15" t="s">
        <v>33</v>
      </c>
      <c r="C263" s="45">
        <v>0</v>
      </c>
      <c r="D263" s="45">
        <v>0</v>
      </c>
      <c r="E263" s="45">
        <v>0</v>
      </c>
      <c r="F263" s="45">
        <v>0</v>
      </c>
    </row>
    <row r="264" spans="2:6" x14ac:dyDescent="0.25">
      <c r="B264" s="15" t="s">
        <v>34</v>
      </c>
      <c r="C264" s="45">
        <v>0</v>
      </c>
      <c r="D264" s="45">
        <v>0</v>
      </c>
      <c r="E264" s="45">
        <v>0</v>
      </c>
      <c r="F264" s="45">
        <v>0</v>
      </c>
    </row>
    <row r="265" spans="2:6" x14ac:dyDescent="0.25">
      <c r="B265" s="15" t="s">
        <v>35</v>
      </c>
      <c r="C265" s="45">
        <v>33</v>
      </c>
      <c r="D265" s="45">
        <v>35</v>
      </c>
      <c r="E265" s="45">
        <v>35</v>
      </c>
      <c r="F265" s="45">
        <v>70</v>
      </c>
    </row>
    <row r="266" spans="2:6" x14ac:dyDescent="0.25">
      <c r="B266" s="15" t="s">
        <v>36</v>
      </c>
      <c r="C266" s="45">
        <v>92</v>
      </c>
      <c r="D266" s="45">
        <v>97</v>
      </c>
      <c r="E266" s="45">
        <v>90</v>
      </c>
      <c r="F266" s="45">
        <v>94</v>
      </c>
    </row>
    <row r="267" spans="2:6" x14ac:dyDescent="0.25">
      <c r="B267" s="15" t="s">
        <v>37</v>
      </c>
      <c r="C267" s="45">
        <v>0</v>
      </c>
      <c r="D267" s="45">
        <v>0</v>
      </c>
      <c r="E267" s="45">
        <v>0</v>
      </c>
      <c r="F267" s="45">
        <v>0</v>
      </c>
    </row>
    <row r="268" spans="2:6" x14ac:dyDescent="0.25">
      <c r="B268" s="15" t="s">
        <v>38</v>
      </c>
      <c r="C268" s="45">
        <v>2</v>
      </c>
      <c r="D268" s="45">
        <v>2</v>
      </c>
      <c r="E268" s="45">
        <v>1</v>
      </c>
      <c r="F268" s="45">
        <v>1</v>
      </c>
    </row>
    <row r="269" spans="2:6" x14ac:dyDescent="0.25">
      <c r="B269" s="15" t="s">
        <v>39</v>
      </c>
      <c r="C269" s="45">
        <v>2</v>
      </c>
      <c r="D269" s="45">
        <v>2</v>
      </c>
      <c r="E269" s="45">
        <v>1</v>
      </c>
      <c r="F269" s="45">
        <v>1</v>
      </c>
    </row>
    <row r="270" spans="2:6" x14ac:dyDescent="0.25">
      <c r="B270" s="15" t="s">
        <v>40</v>
      </c>
      <c r="C270" s="45">
        <v>0</v>
      </c>
      <c r="D270" s="45">
        <v>0</v>
      </c>
      <c r="E270" s="45">
        <v>0</v>
      </c>
      <c r="F270" s="45">
        <v>0</v>
      </c>
    </row>
    <row r="271" spans="2:6" x14ac:dyDescent="0.25">
      <c r="B271" s="15" t="s">
        <v>41</v>
      </c>
      <c r="C271" s="45">
        <v>0</v>
      </c>
      <c r="D271" s="45">
        <v>0</v>
      </c>
      <c r="E271" s="45">
        <v>0</v>
      </c>
      <c r="F271" s="45">
        <v>0</v>
      </c>
    </row>
    <row r="272" spans="2:6" x14ac:dyDescent="0.25">
      <c r="B272" s="15" t="s">
        <v>42</v>
      </c>
      <c r="C272" s="45">
        <v>0</v>
      </c>
      <c r="D272" s="45">
        <v>0</v>
      </c>
      <c r="E272" s="45">
        <v>0</v>
      </c>
      <c r="F272" s="45">
        <v>0</v>
      </c>
    </row>
    <row r="273" spans="2:6" x14ac:dyDescent="0.25">
      <c r="B273" s="15" t="s">
        <v>43</v>
      </c>
      <c r="C273" s="45">
        <v>0</v>
      </c>
      <c r="D273" s="45">
        <v>0</v>
      </c>
      <c r="E273" s="45">
        <v>0</v>
      </c>
      <c r="F273" s="45">
        <v>0</v>
      </c>
    </row>
    <row r="274" spans="2:6" x14ac:dyDescent="0.25">
      <c r="B274" s="27" t="s">
        <v>0</v>
      </c>
      <c r="C274" s="46">
        <f>SUM(C262:C273)</f>
        <v>130</v>
      </c>
      <c r="D274" s="46">
        <f t="shared" ref="D274:E274" si="1">SUM(D262:D273)</f>
        <v>137</v>
      </c>
      <c r="E274" s="46">
        <f t="shared" si="1"/>
        <v>128</v>
      </c>
      <c r="F274" s="46">
        <f t="shared" ref="F274" si="2">SUM(F262:F273)</f>
        <v>167</v>
      </c>
    </row>
    <row r="277" spans="2:6" ht="13" x14ac:dyDescent="0.3">
      <c r="B277" s="11" t="s">
        <v>306</v>
      </c>
    </row>
    <row r="279" spans="2:6" x14ac:dyDescent="0.25">
      <c r="B279" s="12"/>
      <c r="C279" s="12">
        <v>2022</v>
      </c>
      <c r="D279" s="12">
        <v>2023</v>
      </c>
      <c r="E279" s="12">
        <v>2024</v>
      </c>
      <c r="F279" s="12">
        <v>2025</v>
      </c>
    </row>
    <row r="280" spans="2:6" x14ac:dyDescent="0.25">
      <c r="B280" s="12"/>
      <c r="C280" s="12" t="s">
        <v>83</v>
      </c>
      <c r="D280" s="12" t="s">
        <v>83</v>
      </c>
      <c r="E280" s="12" t="s">
        <v>83</v>
      </c>
      <c r="F280" s="12" t="s">
        <v>83</v>
      </c>
    </row>
    <row r="281" spans="2:6" x14ac:dyDescent="0.25">
      <c r="B281" s="13" t="s">
        <v>307</v>
      </c>
      <c r="C281" s="14"/>
      <c r="D281" s="14"/>
      <c r="E281" s="14"/>
      <c r="F281" s="14"/>
    </row>
    <row r="282" spans="2:6" x14ac:dyDescent="0.25">
      <c r="B282" s="15" t="s">
        <v>91</v>
      </c>
      <c r="C282" s="36">
        <v>9</v>
      </c>
      <c r="D282" s="36">
        <v>6</v>
      </c>
      <c r="E282" s="36">
        <v>4</v>
      </c>
      <c r="F282" s="36">
        <v>6</v>
      </c>
    </row>
    <row r="283" spans="2:6" x14ac:dyDescent="0.25">
      <c r="B283" s="15" t="s">
        <v>92</v>
      </c>
      <c r="C283" s="36">
        <v>9</v>
      </c>
      <c r="D283" s="36">
        <v>11</v>
      </c>
      <c r="E283" s="36">
        <v>9</v>
      </c>
      <c r="F283" s="36">
        <v>11</v>
      </c>
    </row>
    <row r="284" spans="2:6" x14ac:dyDescent="0.25">
      <c r="B284" s="15" t="s">
        <v>93</v>
      </c>
      <c r="C284" s="37">
        <v>6</v>
      </c>
      <c r="D284" s="37">
        <v>2</v>
      </c>
      <c r="E284" s="37">
        <v>2</v>
      </c>
      <c r="F284" s="37">
        <v>1</v>
      </c>
    </row>
    <row r="285" spans="2:6" x14ac:dyDescent="0.25">
      <c r="B285" s="15" t="s">
        <v>94</v>
      </c>
      <c r="C285" s="37">
        <v>4</v>
      </c>
      <c r="D285" s="37">
        <v>4</v>
      </c>
      <c r="E285" s="37">
        <v>6</v>
      </c>
      <c r="F285" s="37">
        <v>6</v>
      </c>
    </row>
    <row r="286" spans="2:6" x14ac:dyDescent="0.25">
      <c r="B286" s="15" t="s">
        <v>95</v>
      </c>
      <c r="C286" s="36">
        <v>3</v>
      </c>
      <c r="D286" s="36">
        <v>1</v>
      </c>
      <c r="E286" s="36">
        <v>0</v>
      </c>
      <c r="F286" s="36">
        <v>0</v>
      </c>
    </row>
    <row r="287" spans="2:6" x14ac:dyDescent="0.25">
      <c r="B287" s="15" t="s">
        <v>96</v>
      </c>
      <c r="C287" s="36">
        <v>1</v>
      </c>
      <c r="D287" s="36">
        <v>1</v>
      </c>
      <c r="E287" s="36">
        <v>1</v>
      </c>
      <c r="F287" s="36">
        <v>0</v>
      </c>
    </row>
    <row r="288" spans="2:6" x14ac:dyDescent="0.25">
      <c r="B288" s="15" t="s">
        <v>97</v>
      </c>
      <c r="C288" s="37">
        <v>16</v>
      </c>
      <c r="D288" s="37">
        <v>18</v>
      </c>
      <c r="E288" s="37">
        <v>26</v>
      </c>
      <c r="F288" s="37">
        <v>25</v>
      </c>
    </row>
    <row r="289" spans="2:6" x14ac:dyDescent="0.25">
      <c r="B289" s="15" t="s">
        <v>98</v>
      </c>
      <c r="C289" s="37">
        <v>0</v>
      </c>
      <c r="D289" s="37">
        <v>0</v>
      </c>
      <c r="E289" s="37">
        <v>0</v>
      </c>
      <c r="F289" s="37">
        <v>0</v>
      </c>
    </row>
    <row r="290" spans="2:6" x14ac:dyDescent="0.25">
      <c r="B290" s="15" t="s">
        <v>99</v>
      </c>
      <c r="C290" s="36">
        <v>105</v>
      </c>
      <c r="D290" s="36">
        <v>105</v>
      </c>
      <c r="E290" s="36">
        <v>85</v>
      </c>
      <c r="F290" s="36">
        <v>81</v>
      </c>
    </row>
    <row r="291" spans="2:6" x14ac:dyDescent="0.25">
      <c r="B291" s="15" t="s">
        <v>100</v>
      </c>
      <c r="C291" s="36">
        <v>124</v>
      </c>
      <c r="D291" s="36">
        <v>114</v>
      </c>
      <c r="E291" s="36">
        <v>102</v>
      </c>
      <c r="F291" s="36">
        <v>128</v>
      </c>
    </row>
    <row r="292" spans="2:6" x14ac:dyDescent="0.25">
      <c r="B292" s="15" t="s">
        <v>101</v>
      </c>
      <c r="C292" s="37">
        <v>1</v>
      </c>
      <c r="D292" s="37">
        <v>1</v>
      </c>
      <c r="E292" s="37">
        <v>3</v>
      </c>
      <c r="F292" s="37">
        <v>3</v>
      </c>
    </row>
    <row r="293" spans="2:6" x14ac:dyDescent="0.25">
      <c r="B293" s="15" t="s">
        <v>102</v>
      </c>
      <c r="C293" s="37">
        <v>1</v>
      </c>
      <c r="D293" s="37">
        <v>3</v>
      </c>
      <c r="E293" s="37">
        <v>2</v>
      </c>
      <c r="F293" s="37">
        <v>2</v>
      </c>
    </row>
    <row r="294" spans="2:6" x14ac:dyDescent="0.25">
      <c r="B294" s="15" t="s">
        <v>103</v>
      </c>
      <c r="C294" s="36">
        <v>0</v>
      </c>
      <c r="D294" s="36">
        <v>1</v>
      </c>
      <c r="E294" s="36">
        <v>1</v>
      </c>
      <c r="F294" s="36">
        <v>1</v>
      </c>
    </row>
    <row r="295" spans="2:6" x14ac:dyDescent="0.25">
      <c r="B295" s="15" t="s">
        <v>104</v>
      </c>
      <c r="C295" s="36">
        <v>0</v>
      </c>
      <c r="D295" s="36">
        <v>0</v>
      </c>
      <c r="E295" s="36">
        <v>0</v>
      </c>
      <c r="F295" s="36">
        <v>0</v>
      </c>
    </row>
    <row r="296" spans="2:6" x14ac:dyDescent="0.25">
      <c r="B296" s="15" t="s">
        <v>105</v>
      </c>
      <c r="C296" s="37">
        <v>22</v>
      </c>
      <c r="D296" s="37">
        <v>24</v>
      </c>
      <c r="E296" s="37">
        <v>30</v>
      </c>
      <c r="F296" s="37">
        <v>24</v>
      </c>
    </row>
    <row r="297" spans="2:6" x14ac:dyDescent="0.25">
      <c r="B297" s="15" t="s">
        <v>106</v>
      </c>
      <c r="C297" s="37">
        <v>35</v>
      </c>
      <c r="D297" s="37">
        <v>27</v>
      </c>
      <c r="E297" s="37">
        <v>19</v>
      </c>
      <c r="F297" s="37">
        <v>29</v>
      </c>
    </row>
    <row r="298" spans="2:6" x14ac:dyDescent="0.25">
      <c r="B298" s="15" t="s">
        <v>107</v>
      </c>
      <c r="C298" s="36">
        <v>0</v>
      </c>
      <c r="D298" s="36">
        <v>0</v>
      </c>
      <c r="E298" s="36">
        <v>0</v>
      </c>
      <c r="F298" s="36">
        <v>0</v>
      </c>
    </row>
    <row r="299" spans="2:6" x14ac:dyDescent="0.25">
      <c r="B299" s="15" t="s">
        <v>108</v>
      </c>
      <c r="C299" s="36">
        <v>1</v>
      </c>
      <c r="D299" s="36">
        <v>2</v>
      </c>
      <c r="E299" s="36">
        <v>1</v>
      </c>
      <c r="F299" s="36">
        <v>1</v>
      </c>
    </row>
    <row r="300" spans="2:6" x14ac:dyDescent="0.25">
      <c r="B300" s="15" t="s">
        <v>109</v>
      </c>
      <c r="C300" s="37">
        <v>4</v>
      </c>
      <c r="D300" s="37">
        <v>4</v>
      </c>
      <c r="E300" s="37">
        <v>4</v>
      </c>
      <c r="F300" s="37">
        <v>4</v>
      </c>
    </row>
    <row r="301" spans="2:6" x14ac:dyDescent="0.25">
      <c r="B301" s="15" t="s">
        <v>110</v>
      </c>
      <c r="C301" s="37">
        <v>2</v>
      </c>
      <c r="D301" s="37">
        <v>2</v>
      </c>
      <c r="E301" s="37">
        <v>2</v>
      </c>
      <c r="F301" s="37">
        <v>4</v>
      </c>
    </row>
    <row r="302" spans="2:6" x14ac:dyDescent="0.25">
      <c r="B302" s="15" t="s">
        <v>111</v>
      </c>
      <c r="C302" s="36">
        <v>8</v>
      </c>
      <c r="D302" s="36">
        <v>6</v>
      </c>
      <c r="E302" s="36">
        <v>8</v>
      </c>
      <c r="F302" s="36">
        <v>10</v>
      </c>
    </row>
    <row r="303" spans="2:6" x14ac:dyDescent="0.25">
      <c r="B303" s="15" t="s">
        <v>112</v>
      </c>
      <c r="C303" s="36">
        <v>9</v>
      </c>
      <c r="D303" s="36">
        <v>15</v>
      </c>
      <c r="E303" s="36">
        <v>21</v>
      </c>
      <c r="F303" s="36">
        <v>3</v>
      </c>
    </row>
    <row r="304" spans="2:6" x14ac:dyDescent="0.25">
      <c r="B304" s="15" t="s">
        <v>113</v>
      </c>
      <c r="C304" s="37">
        <v>2</v>
      </c>
      <c r="D304" s="37">
        <v>3</v>
      </c>
      <c r="E304" s="37">
        <v>1</v>
      </c>
      <c r="F304" s="37">
        <v>1</v>
      </c>
    </row>
    <row r="305" spans="2:6" x14ac:dyDescent="0.25">
      <c r="B305" s="15" t="s">
        <v>114</v>
      </c>
      <c r="C305" s="37">
        <v>0</v>
      </c>
      <c r="D305" s="37">
        <v>0</v>
      </c>
      <c r="E305" s="37">
        <v>0</v>
      </c>
      <c r="F305" s="37">
        <v>0</v>
      </c>
    </row>
    <row r="306" spans="2:6" x14ac:dyDescent="0.25">
      <c r="B306" s="28" t="s">
        <v>115</v>
      </c>
      <c r="C306" s="47">
        <v>176</v>
      </c>
      <c r="D306" s="47">
        <v>171</v>
      </c>
      <c r="E306" s="47">
        <v>164</v>
      </c>
      <c r="F306" s="47">
        <f>SUM(F282+F284+F286+F288+F290+F292+F294+F296+F298+F300+F302+F304)</f>
        <v>156</v>
      </c>
    </row>
    <row r="307" spans="2:6" x14ac:dyDescent="0.25">
      <c r="B307" s="30" t="s">
        <v>116</v>
      </c>
      <c r="C307" s="48">
        <v>186</v>
      </c>
      <c r="D307" s="48">
        <v>179</v>
      </c>
      <c r="E307" s="48">
        <v>163</v>
      </c>
      <c r="F307" s="48">
        <f>SUM(F283+F285+F287+F289+F291+F293+F295+F297+F299+F301+F303+F305)</f>
        <v>184</v>
      </c>
    </row>
    <row r="310" spans="2:6" x14ac:dyDescent="0.25">
      <c r="B310" s="12"/>
      <c r="C310" s="12">
        <v>2022</v>
      </c>
      <c r="D310" s="12">
        <v>2023</v>
      </c>
      <c r="E310" s="12">
        <v>2024</v>
      </c>
      <c r="F310" s="12">
        <v>2025</v>
      </c>
    </row>
    <row r="311" spans="2:6" x14ac:dyDescent="0.25">
      <c r="B311" s="12"/>
      <c r="C311" s="12" t="s">
        <v>83</v>
      </c>
      <c r="D311" s="12" t="s">
        <v>83</v>
      </c>
      <c r="E311" s="12" t="s">
        <v>83</v>
      </c>
      <c r="F311" s="12" t="s">
        <v>83</v>
      </c>
    </row>
    <row r="312" spans="2:6" x14ac:dyDescent="0.25">
      <c r="B312" s="13" t="s">
        <v>308</v>
      </c>
      <c r="C312" s="14"/>
      <c r="D312" s="14"/>
      <c r="E312" s="14"/>
      <c r="F312" s="14"/>
    </row>
    <row r="313" spans="2:6" x14ac:dyDescent="0.25">
      <c r="B313" s="15" t="s">
        <v>91</v>
      </c>
      <c r="C313" s="36">
        <v>9</v>
      </c>
      <c r="D313" s="36">
        <v>6</v>
      </c>
      <c r="E313" s="36">
        <v>4</v>
      </c>
      <c r="F313" s="36">
        <v>6</v>
      </c>
    </row>
    <row r="314" spans="2:6" x14ac:dyDescent="0.25">
      <c r="B314" s="15" t="s">
        <v>92</v>
      </c>
      <c r="C314" s="36">
        <v>9</v>
      </c>
      <c r="D314" s="36">
        <v>11</v>
      </c>
      <c r="E314" s="36">
        <v>9</v>
      </c>
      <c r="F314" s="36">
        <v>11</v>
      </c>
    </row>
    <row r="315" spans="2:6" x14ac:dyDescent="0.25">
      <c r="B315" s="15" t="s">
        <v>93</v>
      </c>
      <c r="C315" s="37">
        <v>6</v>
      </c>
      <c r="D315" s="37">
        <v>2</v>
      </c>
      <c r="E315" s="37">
        <v>2</v>
      </c>
      <c r="F315" s="37">
        <v>1</v>
      </c>
    </row>
    <row r="316" spans="2:6" x14ac:dyDescent="0.25">
      <c r="B316" s="15" t="s">
        <v>94</v>
      </c>
      <c r="C316" s="37">
        <v>4</v>
      </c>
      <c r="D316" s="37">
        <v>4</v>
      </c>
      <c r="E316" s="37">
        <v>6</v>
      </c>
      <c r="F316" s="37">
        <v>6</v>
      </c>
    </row>
    <row r="317" spans="2:6" x14ac:dyDescent="0.25">
      <c r="B317" s="15" t="s">
        <v>95</v>
      </c>
      <c r="C317" s="36">
        <v>3</v>
      </c>
      <c r="D317" s="36">
        <v>1</v>
      </c>
      <c r="E317" s="36">
        <v>0</v>
      </c>
      <c r="F317" s="36">
        <v>0</v>
      </c>
    </row>
    <row r="318" spans="2:6" x14ac:dyDescent="0.25">
      <c r="B318" s="15" t="s">
        <v>96</v>
      </c>
      <c r="C318" s="36">
        <v>1</v>
      </c>
      <c r="D318" s="36">
        <v>1</v>
      </c>
      <c r="E318" s="36">
        <v>1</v>
      </c>
      <c r="F318" s="36">
        <v>0</v>
      </c>
    </row>
    <row r="319" spans="2:6" x14ac:dyDescent="0.25">
      <c r="B319" s="15" t="s">
        <v>97</v>
      </c>
      <c r="C319" s="37">
        <v>16</v>
      </c>
      <c r="D319" s="37">
        <v>18</v>
      </c>
      <c r="E319" s="37">
        <v>26</v>
      </c>
      <c r="F319" s="37">
        <v>25</v>
      </c>
    </row>
    <row r="320" spans="2:6" x14ac:dyDescent="0.25">
      <c r="B320" s="15" t="s">
        <v>98</v>
      </c>
      <c r="C320" s="37">
        <v>0</v>
      </c>
      <c r="D320" s="37">
        <v>0</v>
      </c>
      <c r="E320" s="37">
        <v>0</v>
      </c>
      <c r="F320" s="37">
        <v>0</v>
      </c>
    </row>
    <row r="321" spans="2:6" x14ac:dyDescent="0.25">
      <c r="B321" s="15" t="s">
        <v>99</v>
      </c>
      <c r="C321" s="36">
        <v>105</v>
      </c>
      <c r="D321" s="36">
        <v>105</v>
      </c>
      <c r="E321" s="36">
        <v>85</v>
      </c>
      <c r="F321" s="36">
        <v>81</v>
      </c>
    </row>
    <row r="322" spans="2:6" x14ac:dyDescent="0.25">
      <c r="B322" s="15" t="s">
        <v>100</v>
      </c>
      <c r="C322" s="36">
        <v>124</v>
      </c>
      <c r="D322" s="36">
        <v>114</v>
      </c>
      <c r="E322" s="36">
        <v>102</v>
      </c>
      <c r="F322" s="36">
        <v>128</v>
      </c>
    </row>
    <row r="323" spans="2:6" x14ac:dyDescent="0.25">
      <c r="B323" s="15" t="s">
        <v>101</v>
      </c>
      <c r="C323" s="37">
        <v>1</v>
      </c>
      <c r="D323" s="37">
        <v>1</v>
      </c>
      <c r="E323" s="37">
        <v>3</v>
      </c>
      <c r="F323" s="37">
        <v>3</v>
      </c>
    </row>
    <row r="324" spans="2:6" x14ac:dyDescent="0.25">
      <c r="B324" s="15" t="s">
        <v>102</v>
      </c>
      <c r="C324" s="37">
        <v>1</v>
      </c>
      <c r="D324" s="37">
        <v>3</v>
      </c>
      <c r="E324" s="37">
        <v>2</v>
      </c>
      <c r="F324" s="37">
        <v>2</v>
      </c>
    </row>
    <row r="325" spans="2:6" x14ac:dyDescent="0.25">
      <c r="B325" s="15" t="s">
        <v>103</v>
      </c>
      <c r="C325" s="36">
        <v>0</v>
      </c>
      <c r="D325" s="36">
        <v>1</v>
      </c>
      <c r="E325" s="36">
        <v>1</v>
      </c>
      <c r="F325" s="36">
        <v>1</v>
      </c>
    </row>
    <row r="326" spans="2:6" x14ac:dyDescent="0.25">
      <c r="B326" s="15" t="s">
        <v>104</v>
      </c>
      <c r="C326" s="36">
        <v>0</v>
      </c>
      <c r="D326" s="36">
        <v>0</v>
      </c>
      <c r="E326" s="36">
        <v>0</v>
      </c>
      <c r="F326" s="36">
        <v>0</v>
      </c>
    </row>
    <row r="327" spans="2:6" x14ac:dyDescent="0.25">
      <c r="B327" s="15" t="s">
        <v>105</v>
      </c>
      <c r="C327" s="37">
        <v>22</v>
      </c>
      <c r="D327" s="37">
        <v>24</v>
      </c>
      <c r="E327" s="37">
        <v>30</v>
      </c>
      <c r="F327" s="37">
        <v>24</v>
      </c>
    </row>
    <row r="328" spans="2:6" x14ac:dyDescent="0.25">
      <c r="B328" s="15" t="s">
        <v>106</v>
      </c>
      <c r="C328" s="37">
        <v>35</v>
      </c>
      <c r="D328" s="37">
        <v>27</v>
      </c>
      <c r="E328" s="37">
        <v>19</v>
      </c>
      <c r="F328" s="37">
        <v>29</v>
      </c>
    </row>
    <row r="329" spans="2:6" x14ac:dyDescent="0.25">
      <c r="B329" s="15" t="s">
        <v>107</v>
      </c>
      <c r="C329" s="36">
        <v>0</v>
      </c>
      <c r="D329" s="36">
        <v>0</v>
      </c>
      <c r="E329" s="36">
        <v>0</v>
      </c>
      <c r="F329" s="36">
        <v>0</v>
      </c>
    </row>
    <row r="330" spans="2:6" x14ac:dyDescent="0.25">
      <c r="B330" s="15" t="s">
        <v>108</v>
      </c>
      <c r="C330" s="36">
        <v>1</v>
      </c>
      <c r="D330" s="36">
        <v>2</v>
      </c>
      <c r="E330" s="36">
        <v>1</v>
      </c>
      <c r="F330" s="36">
        <v>1</v>
      </c>
    </row>
    <row r="331" spans="2:6" x14ac:dyDescent="0.25">
      <c r="B331" s="15" t="s">
        <v>109</v>
      </c>
      <c r="C331" s="37">
        <v>4</v>
      </c>
      <c r="D331" s="37">
        <v>4</v>
      </c>
      <c r="E331" s="37">
        <v>4</v>
      </c>
      <c r="F331" s="37">
        <v>4</v>
      </c>
    </row>
    <row r="332" spans="2:6" x14ac:dyDescent="0.25">
      <c r="B332" s="15" t="s">
        <v>110</v>
      </c>
      <c r="C332" s="37">
        <v>2</v>
      </c>
      <c r="D332" s="37">
        <v>2</v>
      </c>
      <c r="E332" s="37">
        <v>2</v>
      </c>
      <c r="F332" s="37">
        <v>4</v>
      </c>
    </row>
    <row r="333" spans="2:6" x14ac:dyDescent="0.25">
      <c r="B333" s="15" t="s">
        <v>111</v>
      </c>
      <c r="C333" s="36">
        <v>8</v>
      </c>
      <c r="D333" s="36">
        <v>6</v>
      </c>
      <c r="E333" s="36">
        <v>8</v>
      </c>
      <c r="F333" s="36">
        <v>10</v>
      </c>
    </row>
    <row r="334" spans="2:6" x14ac:dyDescent="0.25">
      <c r="B334" s="15" t="s">
        <v>112</v>
      </c>
      <c r="C334" s="36">
        <v>9</v>
      </c>
      <c r="D334" s="36">
        <v>15</v>
      </c>
      <c r="E334" s="36">
        <v>21</v>
      </c>
      <c r="F334" s="36">
        <v>3</v>
      </c>
    </row>
    <row r="335" spans="2:6" x14ac:dyDescent="0.25">
      <c r="B335" s="15" t="s">
        <v>113</v>
      </c>
      <c r="C335" s="37">
        <v>2</v>
      </c>
      <c r="D335" s="37">
        <v>3</v>
      </c>
      <c r="E335" s="37">
        <v>1</v>
      </c>
      <c r="F335" s="37">
        <v>1</v>
      </c>
    </row>
    <row r="336" spans="2:6" x14ac:dyDescent="0.25">
      <c r="B336" s="15" t="s">
        <v>114</v>
      </c>
      <c r="C336" s="37">
        <v>0</v>
      </c>
      <c r="D336" s="37">
        <v>0</v>
      </c>
      <c r="E336" s="37">
        <v>0</v>
      </c>
      <c r="F336" s="37">
        <v>0</v>
      </c>
    </row>
    <row r="337" spans="2:6" x14ac:dyDescent="0.25">
      <c r="B337" s="28" t="s">
        <v>115</v>
      </c>
      <c r="C337" s="47">
        <v>176</v>
      </c>
      <c r="D337" s="47">
        <v>171</v>
      </c>
      <c r="E337" s="47">
        <v>164</v>
      </c>
      <c r="F337" s="47">
        <f>SUM(F313+F315+F317+F319+F321+F323+F325+F327+F329+F331+F333+F335)</f>
        <v>156</v>
      </c>
    </row>
    <row r="338" spans="2:6" x14ac:dyDescent="0.25">
      <c r="B338" s="30" t="s">
        <v>116</v>
      </c>
      <c r="C338" s="48">
        <v>186</v>
      </c>
      <c r="D338" s="48">
        <v>179</v>
      </c>
      <c r="E338" s="48">
        <v>163</v>
      </c>
      <c r="F338" s="48">
        <f>SUM(F314+F316+F318+F320+F322+F324+F326+F328+F330+F332+F334+F336)</f>
        <v>184</v>
      </c>
    </row>
    <row r="341" spans="2:6" x14ac:dyDescent="0.25">
      <c r="B341" s="12"/>
      <c r="C341" s="12">
        <v>2022</v>
      </c>
      <c r="D341" s="12">
        <v>2023</v>
      </c>
      <c r="E341" s="12">
        <v>2024</v>
      </c>
      <c r="F341" s="12">
        <v>2025</v>
      </c>
    </row>
    <row r="342" spans="2:6" x14ac:dyDescent="0.25">
      <c r="B342" s="12"/>
      <c r="C342" s="12" t="s">
        <v>83</v>
      </c>
      <c r="D342" s="12" t="s">
        <v>83</v>
      </c>
      <c r="E342" s="12" t="s">
        <v>83</v>
      </c>
      <c r="F342" s="12" t="s">
        <v>83</v>
      </c>
    </row>
    <row r="343" spans="2:6" x14ac:dyDescent="0.25">
      <c r="B343" s="13" t="s">
        <v>309</v>
      </c>
      <c r="C343" s="14"/>
      <c r="D343" s="14"/>
      <c r="E343" s="14"/>
      <c r="F343" s="14"/>
    </row>
    <row r="344" spans="2:6" x14ac:dyDescent="0.25">
      <c r="B344" s="15" t="s">
        <v>91</v>
      </c>
      <c r="C344" s="36">
        <v>9</v>
      </c>
      <c r="D344" s="36">
        <v>6</v>
      </c>
      <c r="E344" s="36">
        <v>4</v>
      </c>
      <c r="F344" s="36">
        <v>6</v>
      </c>
    </row>
    <row r="345" spans="2:6" x14ac:dyDescent="0.25">
      <c r="B345" s="15" t="s">
        <v>92</v>
      </c>
      <c r="C345" s="36">
        <v>9</v>
      </c>
      <c r="D345" s="36">
        <v>11</v>
      </c>
      <c r="E345" s="36">
        <v>9</v>
      </c>
      <c r="F345" s="36">
        <v>11</v>
      </c>
    </row>
    <row r="346" spans="2:6" x14ac:dyDescent="0.25">
      <c r="B346" s="15" t="s">
        <v>93</v>
      </c>
      <c r="C346" s="37">
        <v>1</v>
      </c>
      <c r="D346" s="37">
        <v>2</v>
      </c>
      <c r="E346" s="37">
        <v>2</v>
      </c>
      <c r="F346" s="37">
        <v>1</v>
      </c>
    </row>
    <row r="347" spans="2:6" x14ac:dyDescent="0.25">
      <c r="B347" s="15" t="s">
        <v>94</v>
      </c>
      <c r="C347" s="37">
        <v>1</v>
      </c>
      <c r="D347" s="37">
        <v>4</v>
      </c>
      <c r="E347" s="37">
        <v>2</v>
      </c>
      <c r="F347" s="37">
        <v>6</v>
      </c>
    </row>
    <row r="348" spans="2:6" x14ac:dyDescent="0.25">
      <c r="B348" s="15" t="s">
        <v>95</v>
      </c>
      <c r="C348" s="36">
        <v>3</v>
      </c>
      <c r="D348" s="36">
        <v>1</v>
      </c>
      <c r="E348" s="36">
        <v>0</v>
      </c>
      <c r="F348" s="36">
        <v>0</v>
      </c>
    </row>
    <row r="349" spans="2:6" x14ac:dyDescent="0.25">
      <c r="B349" s="15" t="s">
        <v>96</v>
      </c>
      <c r="C349" s="36">
        <v>1</v>
      </c>
      <c r="D349" s="36">
        <v>1</v>
      </c>
      <c r="E349" s="36">
        <v>1</v>
      </c>
      <c r="F349" s="36">
        <v>0</v>
      </c>
    </row>
    <row r="350" spans="2:6" x14ac:dyDescent="0.25">
      <c r="B350" s="15" t="s">
        <v>97</v>
      </c>
      <c r="C350" s="37">
        <v>16</v>
      </c>
      <c r="D350" s="37">
        <v>18</v>
      </c>
      <c r="E350" s="37">
        <v>10</v>
      </c>
      <c r="F350" s="37">
        <v>10</v>
      </c>
    </row>
    <row r="351" spans="2:6" x14ac:dyDescent="0.25">
      <c r="B351" s="15" t="s">
        <v>98</v>
      </c>
      <c r="C351" s="37">
        <v>0</v>
      </c>
      <c r="D351" s="37">
        <v>0</v>
      </c>
      <c r="E351" s="37">
        <v>0</v>
      </c>
      <c r="F351" s="37">
        <v>0</v>
      </c>
    </row>
    <row r="352" spans="2:6" x14ac:dyDescent="0.25">
      <c r="B352" s="15" t="s">
        <v>99</v>
      </c>
      <c r="C352" s="36">
        <v>91</v>
      </c>
      <c r="D352" s="36">
        <v>84</v>
      </c>
      <c r="E352" s="36">
        <v>75</v>
      </c>
      <c r="F352" s="36">
        <v>75</v>
      </c>
    </row>
    <row r="353" spans="2:7" x14ac:dyDescent="0.25">
      <c r="B353" s="15" t="s">
        <v>100</v>
      </c>
      <c r="C353" s="36">
        <v>124</v>
      </c>
      <c r="D353" s="36">
        <v>114</v>
      </c>
      <c r="E353" s="36">
        <v>102</v>
      </c>
      <c r="F353" s="36">
        <v>128</v>
      </c>
    </row>
    <row r="354" spans="2:7" x14ac:dyDescent="0.25">
      <c r="B354" s="15" t="s">
        <v>101</v>
      </c>
      <c r="C354" s="37">
        <v>1</v>
      </c>
      <c r="D354" s="37">
        <v>1</v>
      </c>
      <c r="E354" s="37">
        <v>3</v>
      </c>
      <c r="F354" s="37">
        <v>3</v>
      </c>
    </row>
    <row r="355" spans="2:7" x14ac:dyDescent="0.25">
      <c r="B355" s="15" t="s">
        <v>102</v>
      </c>
      <c r="C355" s="37">
        <v>1</v>
      </c>
      <c r="D355" s="37">
        <v>3</v>
      </c>
      <c r="E355" s="37">
        <v>2</v>
      </c>
      <c r="F355" s="37">
        <v>2</v>
      </c>
    </row>
    <row r="356" spans="2:7" x14ac:dyDescent="0.25">
      <c r="B356" s="15" t="s">
        <v>103</v>
      </c>
      <c r="C356" s="36">
        <v>2</v>
      </c>
      <c r="D356" s="36">
        <v>1</v>
      </c>
      <c r="E356" s="36">
        <v>1</v>
      </c>
      <c r="F356" s="36">
        <v>1</v>
      </c>
    </row>
    <row r="357" spans="2:7" x14ac:dyDescent="0.25">
      <c r="B357" s="15" t="s">
        <v>104</v>
      </c>
      <c r="C357" s="36">
        <v>2</v>
      </c>
      <c r="D357" s="36">
        <v>2</v>
      </c>
      <c r="E357" s="36">
        <v>2</v>
      </c>
      <c r="F357" s="36">
        <v>0</v>
      </c>
    </row>
    <row r="358" spans="2:7" x14ac:dyDescent="0.25">
      <c r="B358" s="15" t="s">
        <v>105</v>
      </c>
      <c r="C358" s="37">
        <v>22</v>
      </c>
      <c r="D358" s="37">
        <v>24</v>
      </c>
      <c r="E358" s="37">
        <v>30</v>
      </c>
      <c r="F358" s="37">
        <v>24</v>
      </c>
    </row>
    <row r="359" spans="2:7" x14ac:dyDescent="0.25">
      <c r="B359" s="15" t="s">
        <v>106</v>
      </c>
      <c r="C359" s="37">
        <v>35</v>
      </c>
      <c r="D359" s="37">
        <v>27</v>
      </c>
      <c r="E359" s="37">
        <v>19</v>
      </c>
      <c r="F359" s="37">
        <v>29</v>
      </c>
    </row>
    <row r="360" spans="2:7" x14ac:dyDescent="0.25">
      <c r="B360" s="15" t="s">
        <v>107</v>
      </c>
      <c r="C360" s="36">
        <v>0</v>
      </c>
      <c r="D360" s="36">
        <v>0</v>
      </c>
      <c r="E360" s="36">
        <v>0</v>
      </c>
      <c r="F360" s="36">
        <v>0</v>
      </c>
    </row>
    <row r="361" spans="2:7" x14ac:dyDescent="0.25">
      <c r="B361" s="15" t="s">
        <v>108</v>
      </c>
      <c r="C361" s="36">
        <v>1</v>
      </c>
      <c r="D361" s="36">
        <v>2</v>
      </c>
      <c r="E361" s="36">
        <v>1</v>
      </c>
      <c r="F361" s="36">
        <v>1</v>
      </c>
    </row>
    <row r="362" spans="2:7" x14ac:dyDescent="0.25">
      <c r="B362" s="15" t="s">
        <v>109</v>
      </c>
      <c r="C362" s="37">
        <v>4</v>
      </c>
      <c r="D362" s="37">
        <v>4</v>
      </c>
      <c r="E362" s="37">
        <v>4</v>
      </c>
      <c r="F362" s="37">
        <v>4</v>
      </c>
    </row>
    <row r="363" spans="2:7" x14ac:dyDescent="0.25">
      <c r="B363" s="15" t="s">
        <v>110</v>
      </c>
      <c r="C363" s="37">
        <v>2</v>
      </c>
      <c r="D363" s="37">
        <v>2</v>
      </c>
      <c r="E363" s="37">
        <v>2</v>
      </c>
      <c r="F363" s="37">
        <v>4</v>
      </c>
    </row>
    <row r="364" spans="2:7" x14ac:dyDescent="0.25">
      <c r="B364" s="15" t="s">
        <v>111</v>
      </c>
      <c r="C364" s="36">
        <v>8</v>
      </c>
      <c r="D364" s="36">
        <v>6</v>
      </c>
      <c r="E364" s="36">
        <v>8</v>
      </c>
      <c r="F364" s="36">
        <v>10</v>
      </c>
    </row>
    <row r="365" spans="2:7" x14ac:dyDescent="0.25">
      <c r="B365" s="15" t="s">
        <v>112</v>
      </c>
      <c r="C365" s="36">
        <v>9</v>
      </c>
      <c r="D365" s="36">
        <v>15</v>
      </c>
      <c r="E365" s="36">
        <v>21</v>
      </c>
      <c r="F365" s="36">
        <v>3</v>
      </c>
    </row>
    <row r="366" spans="2:7" x14ac:dyDescent="0.25">
      <c r="B366" s="15" t="s">
        <v>113</v>
      </c>
      <c r="C366" s="37">
        <v>2</v>
      </c>
      <c r="D366" s="37">
        <v>3</v>
      </c>
      <c r="E366" s="37">
        <v>1</v>
      </c>
      <c r="F366" s="37">
        <v>0</v>
      </c>
    </row>
    <row r="367" spans="2:7" x14ac:dyDescent="0.25">
      <c r="B367" s="15" t="s">
        <v>114</v>
      </c>
      <c r="C367" s="37">
        <v>0</v>
      </c>
      <c r="D367" s="37">
        <v>0</v>
      </c>
      <c r="E367" s="37">
        <v>0</v>
      </c>
      <c r="F367" s="37">
        <v>0</v>
      </c>
    </row>
    <row r="368" spans="2:7" x14ac:dyDescent="0.25">
      <c r="B368" s="28" t="s">
        <v>115</v>
      </c>
      <c r="C368" s="47">
        <v>159</v>
      </c>
      <c r="D368" s="47">
        <v>150</v>
      </c>
      <c r="E368" s="47">
        <v>138</v>
      </c>
      <c r="F368" s="47">
        <v>134</v>
      </c>
      <c r="G368" s="91"/>
    </row>
    <row r="369" spans="2:7" x14ac:dyDescent="0.25">
      <c r="B369" s="30" t="s">
        <v>116</v>
      </c>
      <c r="C369" s="48">
        <v>185</v>
      </c>
      <c r="D369" s="48">
        <v>181</v>
      </c>
      <c r="E369" s="48">
        <v>161</v>
      </c>
      <c r="F369" s="48">
        <v>184</v>
      </c>
      <c r="G369" s="91"/>
    </row>
    <row r="372" spans="2:7" x14ac:dyDescent="0.25">
      <c r="B372" s="12"/>
      <c r="C372" s="12">
        <v>2022</v>
      </c>
      <c r="D372" s="12">
        <v>2023</v>
      </c>
      <c r="E372" s="12">
        <v>2024</v>
      </c>
      <c r="F372" s="12">
        <v>2025</v>
      </c>
    </row>
    <row r="373" spans="2:7" x14ac:dyDescent="0.25">
      <c r="B373" s="12"/>
      <c r="C373" s="12" t="s">
        <v>83</v>
      </c>
      <c r="D373" s="12" t="s">
        <v>83</v>
      </c>
      <c r="E373" s="12" t="s">
        <v>83</v>
      </c>
      <c r="F373" s="12" t="s">
        <v>83</v>
      </c>
    </row>
    <row r="374" spans="2:7" ht="24.75" customHeight="1" x14ac:dyDescent="0.25">
      <c r="B374" s="120" t="s">
        <v>310</v>
      </c>
      <c r="C374" s="120"/>
      <c r="D374" s="120"/>
      <c r="E374" s="120"/>
      <c r="F374" s="120"/>
    </row>
    <row r="375" spans="2:7" x14ac:dyDescent="0.25">
      <c r="B375" s="15" t="s">
        <v>91</v>
      </c>
      <c r="C375" s="36">
        <v>9</v>
      </c>
      <c r="D375" s="36">
        <v>6</v>
      </c>
      <c r="E375" s="36">
        <v>3</v>
      </c>
      <c r="F375" s="36">
        <v>6</v>
      </c>
    </row>
    <row r="376" spans="2:7" x14ac:dyDescent="0.25">
      <c r="B376" s="15" t="s">
        <v>92</v>
      </c>
      <c r="C376" s="36">
        <v>9</v>
      </c>
      <c r="D376" s="36">
        <v>11</v>
      </c>
      <c r="E376" s="36">
        <v>9</v>
      </c>
      <c r="F376" s="36">
        <v>11</v>
      </c>
    </row>
    <row r="377" spans="2:7" x14ac:dyDescent="0.25">
      <c r="B377" s="15" t="s">
        <v>93</v>
      </c>
      <c r="C377" s="37">
        <v>4</v>
      </c>
      <c r="D377" s="37">
        <v>2</v>
      </c>
      <c r="E377" s="37">
        <v>2</v>
      </c>
      <c r="F377" s="37">
        <v>1</v>
      </c>
    </row>
    <row r="378" spans="2:7" x14ac:dyDescent="0.25">
      <c r="B378" s="15" t="s">
        <v>94</v>
      </c>
      <c r="C378" s="37">
        <v>4</v>
      </c>
      <c r="D378" s="37">
        <v>4</v>
      </c>
      <c r="E378" s="37">
        <v>6</v>
      </c>
      <c r="F378" s="37">
        <v>5</v>
      </c>
    </row>
    <row r="379" spans="2:7" x14ac:dyDescent="0.25">
      <c r="B379" s="15" t="s">
        <v>95</v>
      </c>
      <c r="C379" s="36">
        <v>3</v>
      </c>
      <c r="D379" s="36">
        <v>1</v>
      </c>
      <c r="E379" s="36">
        <v>0</v>
      </c>
      <c r="F379" s="36">
        <v>0</v>
      </c>
    </row>
    <row r="380" spans="2:7" x14ac:dyDescent="0.25">
      <c r="B380" s="15" t="s">
        <v>96</v>
      </c>
      <c r="C380" s="36">
        <v>1</v>
      </c>
      <c r="D380" s="36">
        <v>1</v>
      </c>
      <c r="E380" s="36">
        <v>1</v>
      </c>
      <c r="F380" s="36">
        <v>0</v>
      </c>
    </row>
    <row r="381" spans="2:7" x14ac:dyDescent="0.25">
      <c r="B381" s="15" t="s">
        <v>97</v>
      </c>
      <c r="C381" s="37">
        <v>16</v>
      </c>
      <c r="D381" s="37">
        <v>17</v>
      </c>
      <c r="E381" s="37">
        <v>24</v>
      </c>
      <c r="F381" s="37">
        <v>2</v>
      </c>
    </row>
    <row r="382" spans="2:7" x14ac:dyDescent="0.25">
      <c r="B382" s="15" t="s">
        <v>98</v>
      </c>
      <c r="C382" s="37">
        <v>0</v>
      </c>
      <c r="D382" s="37">
        <v>0</v>
      </c>
      <c r="E382" s="37">
        <v>0</v>
      </c>
      <c r="F382" s="37">
        <v>0</v>
      </c>
    </row>
    <row r="383" spans="2:7" x14ac:dyDescent="0.25">
      <c r="B383" s="15" t="s">
        <v>99</v>
      </c>
      <c r="C383" s="36">
        <v>89</v>
      </c>
      <c r="D383" s="36">
        <v>104</v>
      </c>
      <c r="E383" s="36">
        <v>85</v>
      </c>
      <c r="F383" s="36">
        <v>75</v>
      </c>
    </row>
    <row r="384" spans="2:7" x14ac:dyDescent="0.25">
      <c r="B384" s="15" t="s">
        <v>100</v>
      </c>
      <c r="C384" s="36">
        <v>124</v>
      </c>
      <c r="D384" s="36">
        <v>114</v>
      </c>
      <c r="E384" s="36">
        <v>102</v>
      </c>
      <c r="F384" s="36">
        <v>122</v>
      </c>
    </row>
    <row r="385" spans="2:7" x14ac:dyDescent="0.25">
      <c r="B385" s="15" t="s">
        <v>101</v>
      </c>
      <c r="C385" s="37">
        <v>1</v>
      </c>
      <c r="D385" s="37">
        <v>1</v>
      </c>
      <c r="E385" s="37">
        <v>3</v>
      </c>
      <c r="F385" s="37">
        <v>3</v>
      </c>
    </row>
    <row r="386" spans="2:7" x14ac:dyDescent="0.25">
      <c r="B386" s="15" t="s">
        <v>102</v>
      </c>
      <c r="C386" s="37">
        <v>1</v>
      </c>
      <c r="D386" s="37">
        <v>3</v>
      </c>
      <c r="E386" s="37">
        <v>2</v>
      </c>
      <c r="F386" s="37">
        <v>2</v>
      </c>
    </row>
    <row r="387" spans="2:7" x14ac:dyDescent="0.25">
      <c r="B387" s="15" t="s">
        <v>103</v>
      </c>
      <c r="C387" s="36">
        <v>2</v>
      </c>
      <c r="D387" s="36">
        <v>1</v>
      </c>
      <c r="E387" s="36">
        <v>1</v>
      </c>
      <c r="F387" s="36">
        <v>1</v>
      </c>
    </row>
    <row r="388" spans="2:7" x14ac:dyDescent="0.25">
      <c r="B388" s="15" t="s">
        <v>104</v>
      </c>
      <c r="C388" s="36">
        <v>2</v>
      </c>
      <c r="D388" s="36">
        <v>2</v>
      </c>
      <c r="E388" s="36">
        <v>2</v>
      </c>
      <c r="F388" s="36">
        <v>0</v>
      </c>
    </row>
    <row r="389" spans="2:7" x14ac:dyDescent="0.25">
      <c r="B389" s="15" t="s">
        <v>105</v>
      </c>
      <c r="C389" s="37">
        <v>20</v>
      </c>
      <c r="D389" s="37">
        <v>23</v>
      </c>
      <c r="E389" s="37">
        <v>28</v>
      </c>
      <c r="F389" s="37">
        <v>19</v>
      </c>
    </row>
    <row r="390" spans="2:7" x14ac:dyDescent="0.25">
      <c r="B390" s="15" t="s">
        <v>106</v>
      </c>
      <c r="C390" s="37">
        <v>33</v>
      </c>
      <c r="D390" s="37">
        <v>26</v>
      </c>
      <c r="E390" s="37">
        <v>18</v>
      </c>
      <c r="F390" s="37">
        <v>28</v>
      </c>
    </row>
    <row r="391" spans="2:7" x14ac:dyDescent="0.25">
      <c r="B391" s="15" t="s">
        <v>107</v>
      </c>
      <c r="C391" s="36">
        <v>0</v>
      </c>
      <c r="D391" s="36">
        <v>0</v>
      </c>
      <c r="E391" s="36">
        <v>0</v>
      </c>
      <c r="F391" s="36">
        <v>0</v>
      </c>
    </row>
    <row r="392" spans="2:7" x14ac:dyDescent="0.25">
      <c r="B392" s="15" t="s">
        <v>108</v>
      </c>
      <c r="C392" s="36">
        <v>1</v>
      </c>
      <c r="D392" s="36">
        <v>2</v>
      </c>
      <c r="E392" s="36">
        <v>1</v>
      </c>
      <c r="F392" s="36">
        <v>0</v>
      </c>
    </row>
    <row r="393" spans="2:7" x14ac:dyDescent="0.25">
      <c r="B393" s="15" t="s">
        <v>109</v>
      </c>
      <c r="C393" s="37">
        <v>4</v>
      </c>
      <c r="D393" s="37">
        <v>3</v>
      </c>
      <c r="E393" s="37">
        <v>4</v>
      </c>
      <c r="F393" s="37">
        <v>4</v>
      </c>
    </row>
    <row r="394" spans="2:7" x14ac:dyDescent="0.25">
      <c r="B394" s="15" t="s">
        <v>110</v>
      </c>
      <c r="C394" s="37">
        <v>2</v>
      </c>
      <c r="D394" s="37">
        <v>1</v>
      </c>
      <c r="E394" s="37">
        <v>2</v>
      </c>
      <c r="F394" s="37">
        <v>4</v>
      </c>
    </row>
    <row r="395" spans="2:7" x14ac:dyDescent="0.25">
      <c r="B395" s="15" t="s">
        <v>111</v>
      </c>
      <c r="C395" s="36">
        <v>8</v>
      </c>
      <c r="D395" s="36">
        <v>6</v>
      </c>
      <c r="E395" s="36">
        <v>6</v>
      </c>
      <c r="F395" s="36">
        <v>10</v>
      </c>
    </row>
    <row r="396" spans="2:7" x14ac:dyDescent="0.25">
      <c r="B396" s="15" t="s">
        <v>112</v>
      </c>
      <c r="C396" s="36">
        <v>9</v>
      </c>
      <c r="D396" s="36">
        <v>15</v>
      </c>
      <c r="E396" s="36">
        <v>21</v>
      </c>
      <c r="F396" s="36">
        <v>3</v>
      </c>
    </row>
    <row r="397" spans="2:7" x14ac:dyDescent="0.25">
      <c r="B397" s="15" t="s">
        <v>113</v>
      </c>
      <c r="C397" s="37">
        <v>2</v>
      </c>
      <c r="D397" s="37">
        <v>3</v>
      </c>
      <c r="E397" s="37">
        <v>1</v>
      </c>
      <c r="F397" s="37">
        <v>0</v>
      </c>
    </row>
    <row r="398" spans="2:7" x14ac:dyDescent="0.25">
      <c r="B398" s="15" t="s">
        <v>114</v>
      </c>
      <c r="C398" s="37">
        <v>0</v>
      </c>
      <c r="D398" s="37">
        <v>0</v>
      </c>
      <c r="E398" s="37">
        <v>0</v>
      </c>
      <c r="F398" s="37">
        <v>0</v>
      </c>
    </row>
    <row r="399" spans="2:7" x14ac:dyDescent="0.25">
      <c r="B399" s="28" t="s">
        <v>115</v>
      </c>
      <c r="C399" s="47">
        <v>158</v>
      </c>
      <c r="D399" s="47">
        <v>167</v>
      </c>
      <c r="E399" s="47">
        <v>157</v>
      </c>
      <c r="F399" s="47">
        <v>121</v>
      </c>
      <c r="G399" s="91"/>
    </row>
    <row r="400" spans="2:7" x14ac:dyDescent="0.25">
      <c r="B400" s="30" t="s">
        <v>116</v>
      </c>
      <c r="C400" s="48">
        <v>186</v>
      </c>
      <c r="D400" s="48">
        <v>179</v>
      </c>
      <c r="E400" s="48">
        <v>164</v>
      </c>
      <c r="F400" s="48">
        <v>175</v>
      </c>
      <c r="G400" s="91"/>
    </row>
    <row r="403" spans="2:6" x14ac:dyDescent="0.25">
      <c r="B403" s="12"/>
      <c r="C403" s="12">
        <v>2022</v>
      </c>
      <c r="D403" s="12">
        <v>2023</v>
      </c>
      <c r="E403" s="12">
        <v>2024</v>
      </c>
      <c r="F403" s="12">
        <v>2025</v>
      </c>
    </row>
    <row r="404" spans="2:6" x14ac:dyDescent="0.25">
      <c r="B404" s="12"/>
      <c r="C404" s="12" t="s">
        <v>50</v>
      </c>
      <c r="D404" s="12" t="s">
        <v>50</v>
      </c>
      <c r="E404" s="12" t="s">
        <v>50</v>
      </c>
      <c r="F404" s="12" t="s">
        <v>50</v>
      </c>
    </row>
    <row r="405" spans="2:6" x14ac:dyDescent="0.25">
      <c r="B405" s="120" t="s">
        <v>311</v>
      </c>
      <c r="C405" s="120"/>
      <c r="D405" s="120"/>
      <c r="E405" s="120"/>
      <c r="F405" s="93"/>
    </row>
    <row r="406" spans="2:6" x14ac:dyDescent="0.25">
      <c r="B406" s="15" t="s">
        <v>91</v>
      </c>
      <c r="C406" s="94">
        <v>1</v>
      </c>
      <c r="D406" s="94">
        <v>1</v>
      </c>
      <c r="E406" s="94">
        <v>1</v>
      </c>
      <c r="F406" s="94">
        <v>1</v>
      </c>
    </row>
    <row r="407" spans="2:6" x14ac:dyDescent="0.25">
      <c r="B407" s="15" t="s">
        <v>92</v>
      </c>
      <c r="C407" s="25">
        <v>1</v>
      </c>
      <c r="D407" s="25">
        <v>1</v>
      </c>
      <c r="E407" s="25">
        <v>1</v>
      </c>
      <c r="F407" s="25">
        <v>1</v>
      </c>
    </row>
    <row r="408" spans="2:6" x14ac:dyDescent="0.25">
      <c r="B408" s="15" t="s">
        <v>93</v>
      </c>
      <c r="C408" s="59">
        <v>0.17</v>
      </c>
      <c r="D408" s="59">
        <v>1</v>
      </c>
      <c r="E408" s="59">
        <v>1</v>
      </c>
      <c r="F408" s="59">
        <v>1</v>
      </c>
    </row>
    <row r="409" spans="2:6" x14ac:dyDescent="0.25">
      <c r="B409" s="15" t="s">
        <v>94</v>
      </c>
      <c r="C409" s="59">
        <v>0.25</v>
      </c>
      <c r="D409" s="59">
        <v>1</v>
      </c>
      <c r="E409" s="59">
        <v>0.33</v>
      </c>
      <c r="F409" s="59">
        <v>1</v>
      </c>
    </row>
    <row r="410" spans="2:6" x14ac:dyDescent="0.25">
      <c r="B410" s="15" t="s">
        <v>95</v>
      </c>
      <c r="C410" s="25">
        <v>1</v>
      </c>
      <c r="D410" s="25">
        <v>1</v>
      </c>
      <c r="E410" s="25">
        <v>1</v>
      </c>
      <c r="F410" s="25">
        <v>0</v>
      </c>
    </row>
    <row r="411" spans="2:6" x14ac:dyDescent="0.25">
      <c r="B411" s="15" t="s">
        <v>96</v>
      </c>
      <c r="C411" s="25">
        <v>1</v>
      </c>
      <c r="D411" s="25">
        <v>1</v>
      </c>
      <c r="E411" s="25">
        <v>1</v>
      </c>
      <c r="F411" s="25">
        <v>0</v>
      </c>
    </row>
    <row r="412" spans="2:6" x14ac:dyDescent="0.25">
      <c r="B412" s="15" t="s">
        <v>97</v>
      </c>
      <c r="C412" s="59">
        <v>1</v>
      </c>
      <c r="D412" s="59">
        <v>1</v>
      </c>
      <c r="E412" s="59">
        <v>0.38500000000000001</v>
      </c>
      <c r="F412" s="59">
        <v>0.4</v>
      </c>
    </row>
    <row r="413" spans="2:6" x14ac:dyDescent="0.25">
      <c r="B413" s="15" t="s">
        <v>98</v>
      </c>
      <c r="C413" s="59" t="s">
        <v>303</v>
      </c>
      <c r="D413" s="59" t="s">
        <v>303</v>
      </c>
      <c r="E413" s="59" t="s">
        <v>303</v>
      </c>
      <c r="F413" s="59">
        <v>0</v>
      </c>
    </row>
    <row r="414" spans="2:6" x14ac:dyDescent="0.25">
      <c r="B414" s="15" t="s">
        <v>99</v>
      </c>
      <c r="C414" s="25">
        <v>0.86599999999999999</v>
      </c>
      <c r="D414" s="25">
        <v>0.8</v>
      </c>
      <c r="E414" s="25">
        <v>0.88200000000000001</v>
      </c>
      <c r="F414" s="25">
        <v>0.92600000000000005</v>
      </c>
    </row>
    <row r="415" spans="2:6" x14ac:dyDescent="0.25">
      <c r="B415" s="15" t="s">
        <v>100</v>
      </c>
      <c r="C415" s="25">
        <v>1</v>
      </c>
      <c r="D415" s="25">
        <v>1</v>
      </c>
      <c r="E415" s="25">
        <v>1</v>
      </c>
      <c r="F415" s="25">
        <v>1</v>
      </c>
    </row>
    <row r="416" spans="2:6" x14ac:dyDescent="0.25">
      <c r="B416" s="15" t="s">
        <v>101</v>
      </c>
      <c r="C416" s="59">
        <v>1</v>
      </c>
      <c r="D416" s="59">
        <v>1</v>
      </c>
      <c r="E416" s="59">
        <v>1</v>
      </c>
      <c r="F416" s="59">
        <v>1</v>
      </c>
    </row>
    <row r="417" spans="2:6" x14ac:dyDescent="0.25">
      <c r="B417" s="15" t="s">
        <v>102</v>
      </c>
      <c r="C417" s="59">
        <v>1</v>
      </c>
      <c r="D417" s="59">
        <v>1</v>
      </c>
      <c r="E417" s="59">
        <v>1</v>
      </c>
      <c r="F417" s="59">
        <v>1</v>
      </c>
    </row>
    <row r="418" spans="2:6" x14ac:dyDescent="0.25">
      <c r="B418" s="15" t="s">
        <v>103</v>
      </c>
      <c r="C418" s="25">
        <v>1</v>
      </c>
      <c r="D418" s="25">
        <v>1</v>
      </c>
      <c r="E418" s="25">
        <v>1</v>
      </c>
      <c r="F418" s="25">
        <v>1</v>
      </c>
    </row>
    <row r="419" spans="2:6" x14ac:dyDescent="0.25">
      <c r="B419" s="15" t="s">
        <v>104</v>
      </c>
      <c r="C419" s="25">
        <v>1</v>
      </c>
      <c r="D419" s="25">
        <v>1</v>
      </c>
      <c r="E419" s="25">
        <v>1</v>
      </c>
      <c r="F419" s="25">
        <v>0</v>
      </c>
    </row>
    <row r="420" spans="2:6" x14ac:dyDescent="0.25">
      <c r="B420" s="15" t="s">
        <v>105</v>
      </c>
      <c r="C420" s="59">
        <v>1</v>
      </c>
      <c r="D420" s="59">
        <v>1</v>
      </c>
      <c r="E420" s="59">
        <v>1</v>
      </c>
      <c r="F420" s="59">
        <v>1</v>
      </c>
    </row>
    <row r="421" spans="2:6" x14ac:dyDescent="0.25">
      <c r="B421" s="15" t="s">
        <v>106</v>
      </c>
      <c r="C421" s="59">
        <v>1</v>
      </c>
      <c r="D421" s="59">
        <v>1</v>
      </c>
      <c r="E421" s="59">
        <v>1</v>
      </c>
      <c r="F421" s="59">
        <v>1</v>
      </c>
    </row>
    <row r="422" spans="2:6" x14ac:dyDescent="0.25">
      <c r="B422" s="15" t="s">
        <v>107</v>
      </c>
      <c r="C422" s="95" t="s">
        <v>303</v>
      </c>
      <c r="D422" s="95" t="s">
        <v>303</v>
      </c>
      <c r="E422" s="95" t="s">
        <v>303</v>
      </c>
      <c r="F422" s="95" t="s">
        <v>303</v>
      </c>
    </row>
    <row r="423" spans="2:6" x14ac:dyDescent="0.25">
      <c r="B423" s="15" t="s">
        <v>108</v>
      </c>
      <c r="C423" s="25">
        <v>1</v>
      </c>
      <c r="D423" s="25">
        <v>1</v>
      </c>
      <c r="E423" s="25">
        <v>1</v>
      </c>
      <c r="F423" s="25">
        <v>1</v>
      </c>
    </row>
    <row r="424" spans="2:6" x14ac:dyDescent="0.25">
      <c r="B424" s="15" t="s">
        <v>109</v>
      </c>
      <c r="C424" s="59">
        <v>1</v>
      </c>
      <c r="D424" s="59">
        <v>1</v>
      </c>
      <c r="E424" s="59">
        <v>1</v>
      </c>
      <c r="F424" s="59">
        <v>1</v>
      </c>
    </row>
    <row r="425" spans="2:6" x14ac:dyDescent="0.25">
      <c r="B425" s="15" t="s">
        <v>110</v>
      </c>
      <c r="C425" s="59">
        <v>1</v>
      </c>
      <c r="D425" s="59">
        <v>1</v>
      </c>
      <c r="E425" s="59">
        <v>1</v>
      </c>
      <c r="F425" s="59">
        <v>1</v>
      </c>
    </row>
    <row r="426" spans="2:6" x14ac:dyDescent="0.25">
      <c r="B426" s="15" t="s">
        <v>111</v>
      </c>
      <c r="C426" s="25">
        <v>1</v>
      </c>
      <c r="D426" s="25">
        <v>1</v>
      </c>
      <c r="E426" s="25">
        <v>1</v>
      </c>
      <c r="F426" s="25">
        <v>1</v>
      </c>
    </row>
    <row r="427" spans="2:6" x14ac:dyDescent="0.25">
      <c r="B427" s="15" t="s">
        <v>112</v>
      </c>
      <c r="C427" s="25">
        <v>1</v>
      </c>
      <c r="D427" s="25">
        <v>1</v>
      </c>
      <c r="E427" s="25">
        <v>1</v>
      </c>
      <c r="F427" s="25">
        <v>1</v>
      </c>
    </row>
    <row r="428" spans="2:6" x14ac:dyDescent="0.25">
      <c r="B428" s="15" t="s">
        <v>113</v>
      </c>
      <c r="C428" s="59">
        <v>1</v>
      </c>
      <c r="D428" s="59">
        <v>1</v>
      </c>
      <c r="E428" s="59">
        <v>1</v>
      </c>
      <c r="F428" s="59">
        <v>0</v>
      </c>
    </row>
    <row r="429" spans="2:6" x14ac:dyDescent="0.25">
      <c r="B429" s="51" t="s">
        <v>114</v>
      </c>
      <c r="C429" s="60" t="s">
        <v>303</v>
      </c>
      <c r="D429" s="60" t="s">
        <v>303</v>
      </c>
      <c r="E429" s="60" t="s">
        <v>303</v>
      </c>
      <c r="F429" s="60">
        <v>0</v>
      </c>
    </row>
    <row r="432" spans="2:6" x14ac:dyDescent="0.25">
      <c r="B432" s="12"/>
      <c r="C432" s="12">
        <v>2022</v>
      </c>
      <c r="D432" s="12">
        <v>2023</v>
      </c>
      <c r="E432" s="12">
        <v>2024</v>
      </c>
      <c r="F432" s="12">
        <v>2025</v>
      </c>
    </row>
    <row r="433" spans="2:6" x14ac:dyDescent="0.25">
      <c r="B433" s="12"/>
      <c r="C433" s="12" t="s">
        <v>50</v>
      </c>
      <c r="D433" s="12" t="s">
        <v>50</v>
      </c>
      <c r="E433" s="12" t="s">
        <v>50</v>
      </c>
      <c r="F433" s="12" t="s">
        <v>50</v>
      </c>
    </row>
    <row r="434" spans="2:6" x14ac:dyDescent="0.25">
      <c r="B434" s="120" t="s">
        <v>312</v>
      </c>
      <c r="C434" s="120"/>
      <c r="D434" s="120"/>
      <c r="E434" s="120"/>
      <c r="F434" s="92"/>
    </row>
    <row r="435" spans="2:6" x14ac:dyDescent="0.25">
      <c r="B435" s="15" t="s">
        <v>91</v>
      </c>
      <c r="C435" s="94">
        <v>1</v>
      </c>
      <c r="D435" s="94">
        <v>1</v>
      </c>
      <c r="E435" s="94">
        <v>0.75</v>
      </c>
      <c r="F435" s="94">
        <v>1</v>
      </c>
    </row>
    <row r="436" spans="2:6" x14ac:dyDescent="0.25">
      <c r="B436" s="15" t="s">
        <v>92</v>
      </c>
      <c r="C436" s="25">
        <v>1</v>
      </c>
      <c r="D436" s="25">
        <v>1</v>
      </c>
      <c r="E436" s="25">
        <v>1</v>
      </c>
      <c r="F436" s="25">
        <v>1</v>
      </c>
    </row>
    <row r="437" spans="2:6" x14ac:dyDescent="0.25">
      <c r="B437" s="15" t="s">
        <v>93</v>
      </c>
      <c r="C437" s="59">
        <v>1</v>
      </c>
      <c r="D437" s="59">
        <v>1</v>
      </c>
      <c r="E437" s="59">
        <v>1</v>
      </c>
      <c r="F437" s="59">
        <v>1</v>
      </c>
    </row>
    <row r="438" spans="2:6" x14ac:dyDescent="0.25">
      <c r="B438" s="15" t="s">
        <v>94</v>
      </c>
      <c r="C438" s="59">
        <v>1</v>
      </c>
      <c r="D438" s="59">
        <v>1</v>
      </c>
      <c r="E438" s="59">
        <v>1</v>
      </c>
      <c r="F438" s="59">
        <v>0.83330000000000004</v>
      </c>
    </row>
    <row r="439" spans="2:6" x14ac:dyDescent="0.25">
      <c r="B439" s="15" t="s">
        <v>95</v>
      </c>
      <c r="C439" s="25">
        <v>1</v>
      </c>
      <c r="D439" s="25">
        <v>1</v>
      </c>
      <c r="E439" s="25">
        <v>1</v>
      </c>
      <c r="F439" s="25">
        <v>0</v>
      </c>
    </row>
    <row r="440" spans="2:6" x14ac:dyDescent="0.25">
      <c r="B440" s="15" t="s">
        <v>96</v>
      </c>
      <c r="C440" s="25">
        <v>1</v>
      </c>
      <c r="D440" s="25">
        <v>1</v>
      </c>
      <c r="E440" s="25">
        <v>1</v>
      </c>
      <c r="F440" s="25">
        <v>0</v>
      </c>
    </row>
    <row r="441" spans="2:6" x14ac:dyDescent="0.25">
      <c r="B441" s="15" t="s">
        <v>97</v>
      </c>
      <c r="C441" s="59">
        <v>1</v>
      </c>
      <c r="D441" s="59">
        <v>0.94399999999999995</v>
      </c>
      <c r="E441" s="59">
        <v>0.92300000000000004</v>
      </c>
      <c r="F441" s="59">
        <v>0.08</v>
      </c>
    </row>
    <row r="442" spans="2:6" x14ac:dyDescent="0.25">
      <c r="B442" s="15" t="s">
        <v>98</v>
      </c>
      <c r="C442" s="59">
        <v>0</v>
      </c>
      <c r="D442" s="59">
        <v>0</v>
      </c>
      <c r="E442" s="59">
        <v>0</v>
      </c>
      <c r="F442" s="59">
        <v>0</v>
      </c>
    </row>
    <row r="443" spans="2:6" x14ac:dyDescent="0.25">
      <c r="B443" s="15" t="s">
        <v>99</v>
      </c>
      <c r="C443" s="25"/>
      <c r="D443" s="25">
        <v>0.99</v>
      </c>
      <c r="E443" s="25">
        <v>1</v>
      </c>
      <c r="F443" s="25">
        <v>0.92600000000000005</v>
      </c>
    </row>
    <row r="444" spans="2:6" x14ac:dyDescent="0.25">
      <c r="B444" s="15" t="s">
        <v>100</v>
      </c>
      <c r="C444" s="25">
        <v>1</v>
      </c>
      <c r="D444" s="25">
        <v>1</v>
      </c>
      <c r="E444" s="25">
        <v>1</v>
      </c>
      <c r="F444" s="25">
        <v>0.95309999999999995</v>
      </c>
    </row>
    <row r="445" spans="2:6" x14ac:dyDescent="0.25">
      <c r="B445" s="15" t="s">
        <v>101</v>
      </c>
      <c r="C445" s="59">
        <v>1</v>
      </c>
      <c r="D445" s="59">
        <v>1</v>
      </c>
      <c r="E445" s="59">
        <v>1</v>
      </c>
      <c r="F445" s="59">
        <v>1</v>
      </c>
    </row>
    <row r="446" spans="2:6" x14ac:dyDescent="0.25">
      <c r="B446" s="15" t="s">
        <v>102</v>
      </c>
      <c r="C446" s="59">
        <v>1</v>
      </c>
      <c r="D446" s="59">
        <v>1</v>
      </c>
      <c r="E446" s="59">
        <v>1</v>
      </c>
      <c r="F446" s="59">
        <v>1</v>
      </c>
    </row>
    <row r="447" spans="2:6" x14ac:dyDescent="0.25">
      <c r="B447" s="15" t="s">
        <v>103</v>
      </c>
      <c r="C447" s="25">
        <v>1</v>
      </c>
      <c r="D447" s="25">
        <v>1</v>
      </c>
      <c r="E447" s="25">
        <v>1</v>
      </c>
      <c r="F447" s="25">
        <v>1</v>
      </c>
    </row>
    <row r="448" spans="2:6" x14ac:dyDescent="0.25">
      <c r="B448" s="15" t="s">
        <v>104</v>
      </c>
      <c r="C448" s="25">
        <v>1</v>
      </c>
      <c r="D448" s="25">
        <v>1</v>
      </c>
      <c r="E448" s="25">
        <v>1</v>
      </c>
      <c r="F448" s="25">
        <v>0</v>
      </c>
    </row>
    <row r="449" spans="2:6" x14ac:dyDescent="0.25">
      <c r="B449" s="15" t="s">
        <v>105</v>
      </c>
      <c r="C449" s="59">
        <v>0.90900000000000003</v>
      </c>
      <c r="D449" s="59">
        <v>0.95799999999999996</v>
      </c>
      <c r="E449" s="59">
        <v>0.93300000000000005</v>
      </c>
      <c r="F449" s="59">
        <v>0.79159999999999997</v>
      </c>
    </row>
    <row r="450" spans="2:6" x14ac:dyDescent="0.25">
      <c r="B450" s="15" t="s">
        <v>106</v>
      </c>
      <c r="C450" s="59">
        <v>0.94299999999999995</v>
      </c>
      <c r="D450" s="59">
        <v>0.96299999999999997</v>
      </c>
      <c r="E450" s="59">
        <v>0.94699999999999995</v>
      </c>
      <c r="F450" s="59">
        <v>0.96550000000000002</v>
      </c>
    </row>
    <row r="451" spans="2:6" x14ac:dyDescent="0.25">
      <c r="B451" s="15" t="s">
        <v>107</v>
      </c>
      <c r="C451" s="95" t="s">
        <v>303</v>
      </c>
      <c r="D451" s="95" t="s">
        <v>303</v>
      </c>
      <c r="E451" s="95" t="s">
        <v>303</v>
      </c>
      <c r="F451" s="95" t="s">
        <v>303</v>
      </c>
    </row>
    <row r="452" spans="2:6" x14ac:dyDescent="0.25">
      <c r="B452" s="15" t="s">
        <v>108</v>
      </c>
      <c r="C452" s="25">
        <v>1</v>
      </c>
      <c r="D452" s="25">
        <v>1</v>
      </c>
      <c r="E452" s="25">
        <v>1</v>
      </c>
      <c r="F452" s="25">
        <v>0</v>
      </c>
    </row>
    <row r="453" spans="2:6" x14ac:dyDescent="0.25">
      <c r="B453" s="15" t="s">
        <v>109</v>
      </c>
      <c r="C453" s="59">
        <v>1</v>
      </c>
      <c r="D453" s="59">
        <v>0.75</v>
      </c>
      <c r="E453" s="59">
        <v>1</v>
      </c>
      <c r="F453" s="59">
        <v>1</v>
      </c>
    </row>
    <row r="454" spans="2:6" x14ac:dyDescent="0.25">
      <c r="B454" s="15" t="s">
        <v>110</v>
      </c>
      <c r="C454" s="59">
        <v>1</v>
      </c>
      <c r="D454" s="59">
        <v>0.6</v>
      </c>
      <c r="E454" s="59">
        <v>1</v>
      </c>
      <c r="F454" s="59">
        <v>1</v>
      </c>
    </row>
    <row r="455" spans="2:6" x14ac:dyDescent="0.25">
      <c r="B455" s="15" t="s">
        <v>111</v>
      </c>
      <c r="C455" s="25">
        <v>0</v>
      </c>
      <c r="D455" s="25">
        <v>0</v>
      </c>
      <c r="E455" s="25">
        <v>0</v>
      </c>
      <c r="F455" s="25">
        <v>1</v>
      </c>
    </row>
    <row r="456" spans="2:6" x14ac:dyDescent="0.25">
      <c r="B456" s="15" t="s">
        <v>112</v>
      </c>
      <c r="C456" s="25">
        <v>0</v>
      </c>
      <c r="D456" s="25">
        <v>0</v>
      </c>
      <c r="E456" s="25">
        <v>0</v>
      </c>
      <c r="F456" s="25">
        <v>1</v>
      </c>
    </row>
    <row r="457" spans="2:6" x14ac:dyDescent="0.25">
      <c r="B457" s="15" t="s">
        <v>113</v>
      </c>
      <c r="C457" s="59">
        <v>1</v>
      </c>
      <c r="D457" s="59">
        <v>1</v>
      </c>
      <c r="E457" s="59">
        <v>1</v>
      </c>
      <c r="F457" s="59">
        <v>0</v>
      </c>
    </row>
    <row r="458" spans="2:6" x14ac:dyDescent="0.25">
      <c r="B458" s="51" t="s">
        <v>114</v>
      </c>
      <c r="C458" s="60" t="s">
        <v>303</v>
      </c>
      <c r="D458" s="60" t="s">
        <v>303</v>
      </c>
      <c r="E458" s="60" t="s">
        <v>303</v>
      </c>
      <c r="F458" s="60">
        <v>0</v>
      </c>
    </row>
    <row r="461" spans="2:6" ht="13" x14ac:dyDescent="0.3">
      <c r="B461" s="11" t="s">
        <v>313</v>
      </c>
    </row>
    <row r="464" spans="2:6" x14ac:dyDescent="0.25">
      <c r="B464" s="12"/>
      <c r="C464" s="12">
        <v>2022</v>
      </c>
      <c r="D464" s="12">
        <v>2023</v>
      </c>
      <c r="E464" s="12">
        <v>2024</v>
      </c>
      <c r="F464" s="12">
        <v>2025</v>
      </c>
    </row>
    <row r="465" spans="2:6" x14ac:dyDescent="0.25">
      <c r="B465" s="12"/>
      <c r="C465" s="12" t="s">
        <v>83</v>
      </c>
      <c r="D465" s="12" t="s">
        <v>83</v>
      </c>
      <c r="E465" s="12" t="s">
        <v>83</v>
      </c>
      <c r="F465" s="12" t="s">
        <v>83</v>
      </c>
    </row>
    <row r="466" spans="2:6" x14ac:dyDescent="0.25">
      <c r="B466" s="13" t="s">
        <v>314</v>
      </c>
      <c r="C466" s="44"/>
      <c r="D466" s="44"/>
      <c r="E466" s="44"/>
      <c r="F466" s="44"/>
    </row>
    <row r="467" spans="2:6" x14ac:dyDescent="0.25">
      <c r="B467" s="15" t="s">
        <v>32</v>
      </c>
      <c r="C467" s="45">
        <v>0</v>
      </c>
      <c r="D467" s="45">
        <v>0</v>
      </c>
      <c r="E467" s="45">
        <v>0</v>
      </c>
      <c r="F467" s="45">
        <v>0</v>
      </c>
    </row>
    <row r="468" spans="2:6" x14ac:dyDescent="0.25">
      <c r="B468" s="15" t="s">
        <v>33</v>
      </c>
      <c r="C468" s="45">
        <v>0</v>
      </c>
      <c r="D468" s="45">
        <v>0</v>
      </c>
      <c r="E468" s="45">
        <v>0</v>
      </c>
      <c r="F468" s="45">
        <v>0</v>
      </c>
    </row>
    <row r="469" spans="2:6" x14ac:dyDescent="0.25">
      <c r="B469" s="15" t="s">
        <v>34</v>
      </c>
      <c r="C469" s="45">
        <v>0</v>
      </c>
      <c r="D469" s="45">
        <v>0</v>
      </c>
      <c r="E469" s="45">
        <v>0</v>
      </c>
      <c r="F469" s="45">
        <v>0</v>
      </c>
    </row>
    <row r="470" spans="2:6" x14ac:dyDescent="0.25">
      <c r="B470" s="15" t="s">
        <v>35</v>
      </c>
      <c r="C470" s="45">
        <v>0</v>
      </c>
      <c r="D470" s="45">
        <v>0</v>
      </c>
      <c r="E470" s="45">
        <v>0</v>
      </c>
      <c r="F470" s="45">
        <v>0</v>
      </c>
    </row>
    <row r="471" spans="2:6" x14ac:dyDescent="0.25">
      <c r="B471" s="15" t="s">
        <v>36</v>
      </c>
      <c r="C471" s="45">
        <v>0</v>
      </c>
      <c r="D471" s="45">
        <v>0</v>
      </c>
      <c r="E471" s="45">
        <v>0</v>
      </c>
      <c r="F471" s="45">
        <v>0</v>
      </c>
    </row>
    <row r="472" spans="2:6" x14ac:dyDescent="0.25">
      <c r="B472" s="15" t="s">
        <v>37</v>
      </c>
      <c r="C472" s="45">
        <v>0</v>
      </c>
      <c r="D472" s="45">
        <v>0</v>
      </c>
      <c r="E472" s="45">
        <v>0</v>
      </c>
      <c r="F472" s="45">
        <v>0</v>
      </c>
    </row>
    <row r="473" spans="2:6" x14ac:dyDescent="0.25">
      <c r="B473" s="15" t="s">
        <v>38</v>
      </c>
      <c r="C473" s="45">
        <v>0</v>
      </c>
      <c r="D473" s="45">
        <v>0</v>
      </c>
      <c r="E473" s="45">
        <v>0</v>
      </c>
      <c r="F473" s="45">
        <v>0</v>
      </c>
    </row>
    <row r="474" spans="2:6" x14ac:dyDescent="0.25">
      <c r="B474" s="15" t="s">
        <v>39</v>
      </c>
      <c r="C474" s="45">
        <v>0</v>
      </c>
      <c r="D474" s="45">
        <v>0</v>
      </c>
      <c r="E474" s="45">
        <v>0</v>
      </c>
      <c r="F474" s="45">
        <v>0</v>
      </c>
    </row>
    <row r="475" spans="2:6" x14ac:dyDescent="0.25">
      <c r="B475" s="15" t="s">
        <v>40</v>
      </c>
      <c r="C475" s="45">
        <v>0</v>
      </c>
      <c r="D475" s="45">
        <v>0</v>
      </c>
      <c r="E475" s="45">
        <v>0</v>
      </c>
      <c r="F475" s="45">
        <v>0</v>
      </c>
    </row>
    <row r="476" spans="2:6" x14ac:dyDescent="0.25">
      <c r="B476" s="15" t="s">
        <v>41</v>
      </c>
      <c r="C476" s="45">
        <v>0</v>
      </c>
      <c r="D476" s="45">
        <v>0</v>
      </c>
      <c r="E476" s="45">
        <v>0</v>
      </c>
      <c r="F476" s="45">
        <v>0</v>
      </c>
    </row>
    <row r="477" spans="2:6" x14ac:dyDescent="0.25">
      <c r="B477" s="15" t="s">
        <v>42</v>
      </c>
      <c r="C477" s="45">
        <v>0</v>
      </c>
      <c r="D477" s="45">
        <v>0</v>
      </c>
      <c r="E477" s="45">
        <v>0</v>
      </c>
      <c r="F477" s="45">
        <v>0</v>
      </c>
    </row>
    <row r="478" spans="2:6" x14ac:dyDescent="0.25">
      <c r="B478" s="15" t="s">
        <v>43</v>
      </c>
      <c r="C478" s="45">
        <v>0</v>
      </c>
      <c r="D478" s="45">
        <v>0</v>
      </c>
      <c r="E478" s="45">
        <v>0</v>
      </c>
      <c r="F478" s="45">
        <v>0</v>
      </c>
    </row>
    <row r="479" spans="2:6" x14ac:dyDescent="0.25">
      <c r="B479" s="27" t="s">
        <v>0</v>
      </c>
      <c r="C479" s="46">
        <v>0</v>
      </c>
      <c r="D479" s="46">
        <v>0</v>
      </c>
      <c r="E479" s="46">
        <v>0</v>
      </c>
      <c r="F479" s="46">
        <v>0</v>
      </c>
    </row>
    <row r="482" spans="2:6" x14ac:dyDescent="0.25">
      <c r="B482" s="12"/>
      <c r="C482" s="12">
        <v>2022</v>
      </c>
      <c r="D482" s="12">
        <v>2023</v>
      </c>
      <c r="E482" s="12">
        <v>2024</v>
      </c>
      <c r="F482" s="12">
        <v>2025</v>
      </c>
    </row>
    <row r="483" spans="2:6" x14ac:dyDescent="0.25">
      <c r="B483" s="12"/>
      <c r="C483" s="12" t="s">
        <v>83</v>
      </c>
      <c r="D483" s="12" t="s">
        <v>83</v>
      </c>
      <c r="E483" s="12" t="s">
        <v>83</v>
      </c>
      <c r="F483" s="12" t="s">
        <v>83</v>
      </c>
    </row>
    <row r="484" spans="2:6" x14ac:dyDescent="0.25">
      <c r="B484" s="13" t="s">
        <v>315</v>
      </c>
      <c r="C484" s="44"/>
      <c r="D484" s="44"/>
      <c r="E484" s="44"/>
      <c r="F484" s="44"/>
    </row>
    <row r="485" spans="2:6" x14ac:dyDescent="0.25">
      <c r="B485" s="15" t="s">
        <v>32</v>
      </c>
      <c r="C485" s="45">
        <v>0</v>
      </c>
      <c r="D485" s="45">
        <v>0</v>
      </c>
      <c r="E485" s="45">
        <v>0</v>
      </c>
      <c r="F485" s="45">
        <v>0</v>
      </c>
    </row>
    <row r="486" spans="2:6" x14ac:dyDescent="0.25">
      <c r="B486" s="15" t="s">
        <v>33</v>
      </c>
      <c r="C486" s="45">
        <v>0</v>
      </c>
      <c r="D486" s="45">
        <v>0</v>
      </c>
      <c r="E486" s="45">
        <v>0</v>
      </c>
      <c r="F486" s="45">
        <v>0</v>
      </c>
    </row>
    <row r="487" spans="2:6" x14ac:dyDescent="0.25">
      <c r="B487" s="15" t="s">
        <v>34</v>
      </c>
      <c r="C487" s="45">
        <v>0</v>
      </c>
      <c r="D487" s="45">
        <v>0</v>
      </c>
      <c r="E487" s="45">
        <v>0</v>
      </c>
      <c r="F487" s="45">
        <v>0</v>
      </c>
    </row>
    <row r="488" spans="2:6" x14ac:dyDescent="0.25">
      <c r="B488" s="15" t="s">
        <v>35</v>
      </c>
      <c r="C488" s="45">
        <v>0</v>
      </c>
      <c r="D488" s="45">
        <v>0</v>
      </c>
      <c r="E488" s="45">
        <v>0</v>
      </c>
      <c r="F488" s="45">
        <v>0</v>
      </c>
    </row>
    <row r="489" spans="2:6" x14ac:dyDescent="0.25">
      <c r="B489" s="15" t="s">
        <v>36</v>
      </c>
      <c r="C489" s="45">
        <v>0</v>
      </c>
      <c r="D489" s="45">
        <v>1</v>
      </c>
      <c r="E489" s="45">
        <v>0</v>
      </c>
      <c r="F489" s="45">
        <v>0</v>
      </c>
    </row>
    <row r="490" spans="2:6" x14ac:dyDescent="0.25">
      <c r="B490" s="15" t="s">
        <v>37</v>
      </c>
      <c r="C490" s="45">
        <v>0</v>
      </c>
      <c r="D490" s="45">
        <v>0</v>
      </c>
      <c r="E490" s="45">
        <v>0</v>
      </c>
      <c r="F490" s="45">
        <v>0</v>
      </c>
    </row>
    <row r="491" spans="2:6" x14ac:dyDescent="0.25">
      <c r="B491" s="15" t="s">
        <v>38</v>
      </c>
      <c r="C491" s="45">
        <v>0</v>
      </c>
      <c r="D491" s="45">
        <v>0</v>
      </c>
      <c r="E491" s="45">
        <v>0</v>
      </c>
      <c r="F491" s="45">
        <v>0</v>
      </c>
    </row>
    <row r="492" spans="2:6" x14ac:dyDescent="0.25">
      <c r="B492" s="15" t="s">
        <v>39</v>
      </c>
      <c r="C492" s="45">
        <v>0</v>
      </c>
      <c r="D492" s="45">
        <v>0</v>
      </c>
      <c r="E492" s="45">
        <v>0</v>
      </c>
      <c r="F492" s="45">
        <v>0</v>
      </c>
    </row>
    <row r="493" spans="2:6" x14ac:dyDescent="0.25">
      <c r="B493" s="15" t="s">
        <v>40</v>
      </c>
      <c r="C493" s="45">
        <v>0</v>
      </c>
      <c r="D493" s="45">
        <v>0</v>
      </c>
      <c r="E493" s="45">
        <v>0</v>
      </c>
      <c r="F493" s="45">
        <v>0</v>
      </c>
    </row>
    <row r="494" spans="2:6" x14ac:dyDescent="0.25">
      <c r="B494" s="15" t="s">
        <v>41</v>
      </c>
      <c r="C494" s="45">
        <v>0</v>
      </c>
      <c r="D494" s="45">
        <v>0</v>
      </c>
      <c r="E494" s="45">
        <v>0</v>
      </c>
      <c r="F494" s="45">
        <v>0</v>
      </c>
    </row>
    <row r="495" spans="2:6" x14ac:dyDescent="0.25">
      <c r="B495" s="15" t="s">
        <v>42</v>
      </c>
      <c r="C495" s="45">
        <v>0</v>
      </c>
      <c r="D495" s="45">
        <v>0</v>
      </c>
      <c r="E495" s="45">
        <v>0</v>
      </c>
      <c r="F495" s="45">
        <v>0</v>
      </c>
    </row>
    <row r="496" spans="2:6" x14ac:dyDescent="0.25">
      <c r="B496" s="15" t="s">
        <v>43</v>
      </c>
      <c r="C496" s="45">
        <v>0</v>
      </c>
      <c r="D496" s="45">
        <v>0</v>
      </c>
      <c r="E496" s="45">
        <v>0</v>
      </c>
      <c r="F496" s="45">
        <v>0</v>
      </c>
    </row>
    <row r="497" spans="2:6" x14ac:dyDescent="0.25">
      <c r="B497" s="27" t="s">
        <v>0</v>
      </c>
      <c r="C497" s="46">
        <v>0</v>
      </c>
      <c r="D497" s="46">
        <v>1</v>
      </c>
      <c r="E497" s="46">
        <v>0</v>
      </c>
      <c r="F497" s="46">
        <v>0</v>
      </c>
    </row>
    <row r="500" spans="2:6" x14ac:dyDescent="0.25">
      <c r="B500" s="12"/>
      <c r="C500" s="12">
        <v>2022</v>
      </c>
      <c r="D500" s="12">
        <v>2023</v>
      </c>
      <c r="E500" s="12">
        <v>2024</v>
      </c>
      <c r="F500" s="12">
        <v>2025</v>
      </c>
    </row>
    <row r="501" spans="2:6" x14ac:dyDescent="0.25">
      <c r="B501" s="12"/>
      <c r="C501" s="12" t="s">
        <v>83</v>
      </c>
      <c r="D501" s="12" t="s">
        <v>83</v>
      </c>
      <c r="E501" s="12" t="s">
        <v>83</v>
      </c>
      <c r="F501" s="12" t="s">
        <v>83</v>
      </c>
    </row>
    <row r="502" spans="2:6" x14ac:dyDescent="0.25">
      <c r="B502" s="13" t="s">
        <v>316</v>
      </c>
      <c r="C502" s="44"/>
      <c r="D502" s="44"/>
      <c r="E502" s="44"/>
      <c r="F502" s="44"/>
    </row>
    <row r="503" spans="2:6" x14ac:dyDescent="0.25">
      <c r="B503" s="15" t="s">
        <v>32</v>
      </c>
      <c r="C503" s="45">
        <v>2</v>
      </c>
      <c r="D503" s="45">
        <v>1</v>
      </c>
      <c r="E503" s="45">
        <v>1</v>
      </c>
      <c r="F503" s="45">
        <v>1</v>
      </c>
    </row>
    <row r="504" spans="2:6" x14ac:dyDescent="0.25">
      <c r="B504" s="15" t="s">
        <v>33</v>
      </c>
      <c r="C504" s="45">
        <v>0</v>
      </c>
      <c r="D504" s="45">
        <v>0</v>
      </c>
      <c r="E504" s="45">
        <v>0</v>
      </c>
      <c r="F504" s="45">
        <v>0</v>
      </c>
    </row>
    <row r="505" spans="2:6" x14ac:dyDescent="0.25">
      <c r="B505" s="15" t="s">
        <v>34</v>
      </c>
      <c r="C505" s="45">
        <v>0</v>
      </c>
      <c r="D505" s="45">
        <v>0</v>
      </c>
      <c r="E505" s="45">
        <v>0</v>
      </c>
      <c r="F505" s="45">
        <v>0</v>
      </c>
    </row>
    <row r="506" spans="2:6" x14ac:dyDescent="0.25">
      <c r="B506" s="15" t="s">
        <v>35</v>
      </c>
      <c r="C506" s="45">
        <v>0</v>
      </c>
      <c r="D506" s="45">
        <v>0</v>
      </c>
      <c r="E506" s="45">
        <v>0</v>
      </c>
      <c r="F506" s="45">
        <v>0</v>
      </c>
    </row>
    <row r="507" spans="2:6" x14ac:dyDescent="0.25">
      <c r="B507" s="15" t="s">
        <v>36</v>
      </c>
      <c r="C507" s="45"/>
      <c r="D507" s="45">
        <v>13</v>
      </c>
      <c r="E507" s="45">
        <v>14</v>
      </c>
      <c r="F507" s="45">
        <v>6</v>
      </c>
    </row>
    <row r="508" spans="2:6" x14ac:dyDescent="0.25">
      <c r="B508" s="15" t="s">
        <v>37</v>
      </c>
      <c r="C508" s="45">
        <v>0</v>
      </c>
      <c r="D508" s="45">
        <v>0</v>
      </c>
      <c r="E508" s="45">
        <v>0</v>
      </c>
      <c r="F508" s="45">
        <v>0</v>
      </c>
    </row>
    <row r="509" spans="2:6" x14ac:dyDescent="0.25">
      <c r="B509" s="15" t="s">
        <v>38</v>
      </c>
      <c r="C509" s="45">
        <v>1</v>
      </c>
      <c r="D509" s="45">
        <v>1</v>
      </c>
      <c r="E509" s="45">
        <v>2</v>
      </c>
      <c r="F509" s="45">
        <v>0</v>
      </c>
    </row>
    <row r="510" spans="2:6" x14ac:dyDescent="0.25">
      <c r="B510" s="15" t="s">
        <v>39</v>
      </c>
      <c r="C510" s="45">
        <v>10</v>
      </c>
      <c r="D510" s="45">
        <v>7</v>
      </c>
      <c r="E510" s="45">
        <v>6</v>
      </c>
      <c r="F510" s="45">
        <v>4</v>
      </c>
    </row>
    <row r="511" spans="2:6" x14ac:dyDescent="0.25">
      <c r="B511" s="15" t="s">
        <v>40</v>
      </c>
      <c r="C511" s="45">
        <v>0</v>
      </c>
      <c r="D511" s="45">
        <v>0</v>
      </c>
      <c r="E511" s="45">
        <v>0</v>
      </c>
      <c r="F511" s="45">
        <v>0</v>
      </c>
    </row>
    <row r="512" spans="2:6" x14ac:dyDescent="0.25">
      <c r="B512" s="15" t="s">
        <v>41</v>
      </c>
      <c r="C512" s="45">
        <v>0</v>
      </c>
      <c r="D512" s="45">
        <v>0</v>
      </c>
      <c r="E512" s="45">
        <v>0</v>
      </c>
      <c r="F512" s="45">
        <v>0</v>
      </c>
    </row>
    <row r="513" spans="2:7" x14ac:dyDescent="0.25">
      <c r="B513" s="15" t="s">
        <v>42</v>
      </c>
      <c r="C513" s="45">
        <v>0</v>
      </c>
      <c r="D513" s="45">
        <v>0</v>
      </c>
      <c r="E513" s="45">
        <v>0</v>
      </c>
      <c r="F513" s="45">
        <v>0</v>
      </c>
    </row>
    <row r="514" spans="2:7" x14ac:dyDescent="0.25">
      <c r="B514" s="15" t="s">
        <v>43</v>
      </c>
      <c r="C514" s="45">
        <v>0</v>
      </c>
      <c r="D514" s="45">
        <v>0</v>
      </c>
      <c r="E514" s="45">
        <v>0</v>
      </c>
      <c r="F514" s="45">
        <v>1</v>
      </c>
    </row>
    <row r="515" spans="2:7" x14ac:dyDescent="0.25">
      <c r="B515" s="27" t="s">
        <v>0</v>
      </c>
      <c r="C515" s="46">
        <v>13</v>
      </c>
      <c r="D515" s="46">
        <v>22</v>
      </c>
      <c r="E515" s="46">
        <v>23</v>
      </c>
      <c r="F515" s="46">
        <v>12</v>
      </c>
      <c r="G515" s="91"/>
    </row>
    <row r="518" spans="2:7" x14ac:dyDescent="0.25">
      <c r="B518" s="12"/>
      <c r="C518" s="12">
        <v>2022</v>
      </c>
      <c r="D518" s="12">
        <v>2023</v>
      </c>
      <c r="E518" s="12">
        <v>2024</v>
      </c>
      <c r="F518" s="12">
        <v>2025</v>
      </c>
    </row>
    <row r="519" spans="2:7" x14ac:dyDescent="0.25">
      <c r="B519" s="12"/>
      <c r="C519" s="12" t="s">
        <v>83</v>
      </c>
      <c r="D519" s="12" t="s">
        <v>83</v>
      </c>
      <c r="E519" s="12" t="s">
        <v>83</v>
      </c>
      <c r="F519" s="12" t="s">
        <v>83</v>
      </c>
    </row>
    <row r="520" spans="2:7" x14ac:dyDescent="0.25">
      <c r="B520" s="13" t="s">
        <v>317</v>
      </c>
      <c r="C520" s="44"/>
      <c r="D520" s="44"/>
      <c r="E520" s="44"/>
      <c r="F520" s="44"/>
    </row>
    <row r="521" spans="2:7" x14ac:dyDescent="0.25">
      <c r="B521" s="15" t="s">
        <v>32</v>
      </c>
      <c r="C521" s="45">
        <v>0</v>
      </c>
      <c r="D521" s="45">
        <v>0</v>
      </c>
      <c r="E521" s="45">
        <v>0</v>
      </c>
      <c r="F521" s="45">
        <v>0</v>
      </c>
    </row>
    <row r="522" spans="2:7" x14ac:dyDescent="0.25">
      <c r="B522" s="15" t="s">
        <v>33</v>
      </c>
      <c r="C522" s="45">
        <v>0</v>
      </c>
      <c r="D522" s="45">
        <v>0</v>
      </c>
      <c r="E522" s="45">
        <v>0</v>
      </c>
      <c r="F522" s="45">
        <v>0</v>
      </c>
    </row>
    <row r="523" spans="2:7" x14ac:dyDescent="0.25">
      <c r="B523" s="15" t="s">
        <v>34</v>
      </c>
      <c r="C523" s="45">
        <v>0</v>
      </c>
      <c r="D523" s="45">
        <v>0</v>
      </c>
      <c r="E523" s="45">
        <v>0</v>
      </c>
      <c r="F523" s="45">
        <v>0</v>
      </c>
    </row>
    <row r="524" spans="2:7" x14ac:dyDescent="0.25">
      <c r="B524" s="15" t="s">
        <v>35</v>
      </c>
      <c r="C524" s="45">
        <v>0</v>
      </c>
      <c r="D524" s="45">
        <v>0</v>
      </c>
      <c r="E524" s="45">
        <v>0</v>
      </c>
      <c r="F524" s="45">
        <v>0</v>
      </c>
    </row>
    <row r="525" spans="2:7" x14ac:dyDescent="0.25">
      <c r="B525" s="15" t="s">
        <v>36</v>
      </c>
      <c r="C525" s="45">
        <v>0</v>
      </c>
      <c r="D525" s="45">
        <v>0</v>
      </c>
      <c r="E525" s="45">
        <v>0</v>
      </c>
      <c r="F525" s="45">
        <v>0</v>
      </c>
    </row>
    <row r="526" spans="2:7" x14ac:dyDescent="0.25">
      <c r="B526" s="15" t="s">
        <v>37</v>
      </c>
      <c r="C526" s="45">
        <v>0</v>
      </c>
      <c r="D526" s="45">
        <v>0</v>
      </c>
      <c r="E526" s="45">
        <v>0</v>
      </c>
      <c r="F526" s="45">
        <v>0</v>
      </c>
    </row>
    <row r="527" spans="2:7" x14ac:dyDescent="0.25">
      <c r="B527" s="15" t="s">
        <v>38</v>
      </c>
      <c r="C527" s="45">
        <v>0</v>
      </c>
      <c r="D527" s="45">
        <v>0</v>
      </c>
      <c r="E527" s="45">
        <v>0</v>
      </c>
      <c r="F527" s="45">
        <v>0</v>
      </c>
    </row>
    <row r="528" spans="2:7" x14ac:dyDescent="0.25">
      <c r="B528" s="15" t="s">
        <v>39</v>
      </c>
      <c r="C528" s="45">
        <v>0</v>
      </c>
      <c r="D528" s="45">
        <v>0</v>
      </c>
      <c r="E528" s="45">
        <v>0</v>
      </c>
      <c r="F528" s="45">
        <v>0</v>
      </c>
    </row>
    <row r="529" spans="2:6" x14ac:dyDescent="0.25">
      <c r="B529" s="15" t="s">
        <v>40</v>
      </c>
      <c r="C529" s="45">
        <v>0</v>
      </c>
      <c r="D529" s="45">
        <v>0</v>
      </c>
      <c r="E529" s="45">
        <v>0</v>
      </c>
      <c r="F529" s="45">
        <v>0</v>
      </c>
    </row>
    <row r="530" spans="2:6" x14ac:dyDescent="0.25">
      <c r="B530" s="15" t="s">
        <v>41</v>
      </c>
      <c r="C530" s="45">
        <v>0</v>
      </c>
      <c r="D530" s="45">
        <v>0</v>
      </c>
      <c r="E530" s="45">
        <v>0</v>
      </c>
      <c r="F530" s="45">
        <v>0</v>
      </c>
    </row>
    <row r="531" spans="2:6" x14ac:dyDescent="0.25">
      <c r="B531" s="15" t="s">
        <v>42</v>
      </c>
      <c r="C531" s="45">
        <v>0</v>
      </c>
      <c r="D531" s="45">
        <v>0</v>
      </c>
      <c r="E531" s="45">
        <v>0</v>
      </c>
      <c r="F531" s="45">
        <v>0</v>
      </c>
    </row>
    <row r="532" spans="2:6" x14ac:dyDescent="0.25">
      <c r="B532" s="15" t="s">
        <v>43</v>
      </c>
      <c r="C532" s="45">
        <v>0</v>
      </c>
      <c r="D532" s="45">
        <v>0</v>
      </c>
      <c r="E532" s="45">
        <v>0</v>
      </c>
      <c r="F532" s="45">
        <v>0</v>
      </c>
    </row>
    <row r="533" spans="2:6" x14ac:dyDescent="0.25">
      <c r="B533" s="27" t="s">
        <v>0</v>
      </c>
      <c r="C533" s="46">
        <v>0</v>
      </c>
      <c r="D533" s="46">
        <v>0</v>
      </c>
      <c r="E533" s="46">
        <v>0</v>
      </c>
      <c r="F533" s="46">
        <v>0</v>
      </c>
    </row>
    <row r="536" spans="2:6" x14ac:dyDescent="0.25">
      <c r="B536" s="12"/>
      <c r="C536" s="12">
        <v>2022</v>
      </c>
      <c r="D536" s="12">
        <v>2023</v>
      </c>
      <c r="E536" s="12">
        <v>2024</v>
      </c>
      <c r="F536" s="12">
        <v>2025</v>
      </c>
    </row>
    <row r="537" spans="2:6" x14ac:dyDescent="0.25">
      <c r="B537" s="12"/>
      <c r="C537" s="12" t="s">
        <v>83</v>
      </c>
      <c r="D537" s="12" t="s">
        <v>83</v>
      </c>
      <c r="E537" s="12" t="s">
        <v>83</v>
      </c>
      <c r="F537" s="12" t="s">
        <v>83</v>
      </c>
    </row>
    <row r="538" spans="2:6" x14ac:dyDescent="0.25">
      <c r="B538" s="13" t="s">
        <v>318</v>
      </c>
      <c r="C538" s="44"/>
      <c r="D538" s="44"/>
      <c r="E538" s="44"/>
      <c r="F538" s="44"/>
    </row>
    <row r="539" spans="2:6" x14ac:dyDescent="0.25">
      <c r="B539" s="15" t="s">
        <v>32</v>
      </c>
      <c r="C539" s="45">
        <v>0</v>
      </c>
      <c r="D539" s="45">
        <v>0</v>
      </c>
      <c r="E539" s="45">
        <v>0</v>
      </c>
      <c r="F539" s="45">
        <v>0</v>
      </c>
    </row>
    <row r="540" spans="2:6" x14ac:dyDescent="0.25">
      <c r="B540" s="15" t="s">
        <v>33</v>
      </c>
      <c r="C540" s="45">
        <v>0</v>
      </c>
      <c r="D540" s="45">
        <v>0</v>
      </c>
      <c r="E540" s="45">
        <v>0</v>
      </c>
      <c r="F540" s="45">
        <v>0</v>
      </c>
    </row>
    <row r="541" spans="2:6" x14ac:dyDescent="0.25">
      <c r="B541" s="15" t="s">
        <v>34</v>
      </c>
      <c r="C541" s="45">
        <v>0</v>
      </c>
      <c r="D541" s="45">
        <v>0</v>
      </c>
      <c r="E541" s="45">
        <v>0</v>
      </c>
      <c r="F541" s="45">
        <v>0</v>
      </c>
    </row>
    <row r="542" spans="2:6" x14ac:dyDescent="0.25">
      <c r="B542" s="15" t="s">
        <v>35</v>
      </c>
      <c r="C542" s="45">
        <v>0</v>
      </c>
      <c r="D542" s="45">
        <v>0</v>
      </c>
      <c r="E542" s="45">
        <v>0</v>
      </c>
      <c r="F542" s="45">
        <v>0</v>
      </c>
    </row>
    <row r="543" spans="2:6" x14ac:dyDescent="0.25">
      <c r="B543" s="15" t="s">
        <v>36</v>
      </c>
      <c r="C543" s="45"/>
      <c r="D543" s="45">
        <v>13</v>
      </c>
      <c r="E543" s="45">
        <v>14</v>
      </c>
      <c r="F543" s="45">
        <v>6</v>
      </c>
    </row>
    <row r="544" spans="2:6" x14ac:dyDescent="0.25">
      <c r="B544" s="15" t="s">
        <v>37</v>
      </c>
      <c r="C544" s="45">
        <v>0</v>
      </c>
      <c r="D544" s="45">
        <v>0</v>
      </c>
      <c r="E544" s="45">
        <v>0</v>
      </c>
      <c r="F544" s="45">
        <v>0</v>
      </c>
    </row>
    <row r="545" spans="2:6" x14ac:dyDescent="0.25">
      <c r="B545" s="15" t="s">
        <v>38</v>
      </c>
      <c r="C545" s="45">
        <v>1</v>
      </c>
      <c r="D545" s="45">
        <v>1</v>
      </c>
      <c r="E545" s="45">
        <v>2</v>
      </c>
      <c r="F545" s="45">
        <v>0</v>
      </c>
    </row>
    <row r="546" spans="2:6" x14ac:dyDescent="0.25">
      <c r="B546" s="15" t="s">
        <v>39</v>
      </c>
      <c r="C546" s="45">
        <v>0</v>
      </c>
      <c r="D546" s="45">
        <v>0</v>
      </c>
      <c r="E546" s="45">
        <v>6</v>
      </c>
      <c r="F546" s="45">
        <v>4</v>
      </c>
    </row>
    <row r="547" spans="2:6" x14ac:dyDescent="0.25">
      <c r="B547" s="15" t="s">
        <v>40</v>
      </c>
      <c r="C547" s="45">
        <v>0</v>
      </c>
      <c r="D547" s="45">
        <v>0</v>
      </c>
      <c r="E547" s="45">
        <v>0</v>
      </c>
      <c r="F547" s="45">
        <v>0</v>
      </c>
    </row>
    <row r="548" spans="2:6" x14ac:dyDescent="0.25">
      <c r="B548" s="15" t="s">
        <v>41</v>
      </c>
      <c r="C548" s="45">
        <v>0</v>
      </c>
      <c r="D548" s="45">
        <v>0</v>
      </c>
      <c r="E548" s="45">
        <v>0</v>
      </c>
      <c r="F548" s="45">
        <v>0</v>
      </c>
    </row>
    <row r="549" spans="2:6" x14ac:dyDescent="0.25">
      <c r="B549" s="15" t="s">
        <v>42</v>
      </c>
      <c r="C549" s="45">
        <v>0</v>
      </c>
      <c r="D549" s="45">
        <v>0</v>
      </c>
      <c r="E549" s="45">
        <v>0</v>
      </c>
      <c r="F549" s="45">
        <v>0</v>
      </c>
    </row>
    <row r="550" spans="2:6" x14ac:dyDescent="0.25">
      <c r="B550" s="15" t="s">
        <v>43</v>
      </c>
      <c r="C550" s="45">
        <v>0</v>
      </c>
      <c r="D550" s="45">
        <v>0</v>
      </c>
      <c r="E550" s="45">
        <v>0</v>
      </c>
      <c r="F550" s="45">
        <v>1</v>
      </c>
    </row>
    <row r="551" spans="2:6" x14ac:dyDescent="0.25">
      <c r="B551" s="27" t="s">
        <v>0</v>
      </c>
      <c r="C551" s="46">
        <v>1</v>
      </c>
      <c r="D551" s="46">
        <v>14</v>
      </c>
      <c r="E551" s="46">
        <v>22</v>
      </c>
      <c r="F551" s="46">
        <v>12</v>
      </c>
    </row>
    <row r="554" spans="2:6" x14ac:dyDescent="0.25">
      <c r="B554" s="12"/>
      <c r="C554" s="12">
        <v>2022</v>
      </c>
      <c r="D554" s="12">
        <v>2023</v>
      </c>
      <c r="E554" s="12">
        <v>2024</v>
      </c>
      <c r="F554" s="12">
        <v>2025</v>
      </c>
    </row>
    <row r="555" spans="2:6" x14ac:dyDescent="0.25">
      <c r="B555" s="12"/>
      <c r="C555" s="12" t="s">
        <v>50</v>
      </c>
      <c r="D555" s="12" t="s">
        <v>50</v>
      </c>
      <c r="E555" s="12" t="s">
        <v>50</v>
      </c>
      <c r="F555" s="12" t="s">
        <v>50</v>
      </c>
    </row>
    <row r="556" spans="2:6" x14ac:dyDescent="0.25">
      <c r="B556" s="13" t="s">
        <v>319</v>
      </c>
      <c r="C556" s="44"/>
      <c r="D556" s="44"/>
      <c r="E556" s="44"/>
      <c r="F556" s="44"/>
    </row>
    <row r="557" spans="2:6" x14ac:dyDescent="0.25">
      <c r="B557" s="15" t="s">
        <v>32</v>
      </c>
      <c r="C557" s="53">
        <v>0.05</v>
      </c>
      <c r="D557" s="53">
        <v>0.06</v>
      </c>
      <c r="E557" s="53">
        <v>0.05</v>
      </c>
      <c r="F557" s="53">
        <v>2.0500000000000001E-2</v>
      </c>
    </row>
    <row r="558" spans="2:6" x14ac:dyDescent="0.25">
      <c r="B558" s="15" t="s">
        <v>33</v>
      </c>
      <c r="C558" s="53">
        <v>0.18</v>
      </c>
      <c r="D558" s="53">
        <v>0.16</v>
      </c>
      <c r="E558" s="53">
        <v>0.19</v>
      </c>
      <c r="F558" s="53">
        <v>0.08</v>
      </c>
    </row>
    <row r="559" spans="2:6" x14ac:dyDescent="0.25">
      <c r="B559" s="15" t="s">
        <v>34</v>
      </c>
      <c r="C559" s="53">
        <v>0</v>
      </c>
      <c r="D559" s="53">
        <v>0</v>
      </c>
      <c r="E559" s="53">
        <v>0</v>
      </c>
      <c r="F559" s="53">
        <v>0.12</v>
      </c>
    </row>
    <row r="560" spans="2:6" x14ac:dyDescent="0.25">
      <c r="B560" s="15" t="s">
        <v>35</v>
      </c>
      <c r="C560" s="53">
        <v>0.06</v>
      </c>
      <c r="D560" s="53">
        <v>0.04</v>
      </c>
      <c r="E560" s="53">
        <v>2.1899999999999999E-2</v>
      </c>
      <c r="F560" s="53">
        <v>7.8E-2</v>
      </c>
    </row>
    <row r="561" spans="2:6" x14ac:dyDescent="0.25">
      <c r="B561" s="15" t="s">
        <v>36</v>
      </c>
      <c r="C561" s="53">
        <v>2.9000000000000001E-2</v>
      </c>
      <c r="D561" s="53">
        <v>2.8000000000000001E-2</v>
      </c>
      <c r="E561" s="53">
        <v>2.8000000000000001E-2</v>
      </c>
      <c r="F561" s="53">
        <v>4.1700000000000001E-2</v>
      </c>
    </row>
    <row r="562" spans="2:6" x14ac:dyDescent="0.25">
      <c r="B562" s="15" t="s">
        <v>37</v>
      </c>
      <c r="C562" s="53">
        <v>0.14799999999999999</v>
      </c>
      <c r="D562" s="53">
        <v>0.14399999999999999</v>
      </c>
      <c r="E562" s="53">
        <v>0.13</v>
      </c>
      <c r="F562" s="53">
        <v>0.13</v>
      </c>
    </row>
    <row r="563" spans="2:6" x14ac:dyDescent="0.25">
      <c r="B563" s="15" t="s">
        <v>38</v>
      </c>
      <c r="C563" s="53">
        <v>0.02</v>
      </c>
      <c r="D563" s="53">
        <v>1.7000000000000001E-2</v>
      </c>
      <c r="E563" s="53">
        <v>2.5000000000000001E-2</v>
      </c>
      <c r="F563" s="53">
        <v>4.1000000000000002E-2</v>
      </c>
    </row>
    <row r="564" spans="2:6" x14ac:dyDescent="0.25">
      <c r="B564" s="15" t="s">
        <v>39</v>
      </c>
      <c r="C564" s="53">
        <v>3.5000000000000003E-2</v>
      </c>
      <c r="D564" s="53">
        <v>0.03</v>
      </c>
      <c r="E564" s="53">
        <v>0.11</v>
      </c>
      <c r="F564" s="53">
        <v>0.13</v>
      </c>
    </row>
    <row r="565" spans="2:6" x14ac:dyDescent="0.25">
      <c r="B565" s="15" t="s">
        <v>40</v>
      </c>
      <c r="C565" s="53">
        <v>0.13400000000000001</v>
      </c>
      <c r="D565" s="53">
        <v>0.113</v>
      </c>
      <c r="E565" s="53">
        <v>0.107</v>
      </c>
      <c r="F565" s="53">
        <v>1.77E-2</v>
      </c>
    </row>
    <row r="566" spans="2:6" x14ac:dyDescent="0.25">
      <c r="B566" s="15" t="s">
        <v>41</v>
      </c>
      <c r="C566" s="53">
        <v>0.106</v>
      </c>
      <c r="D566" s="53">
        <v>0.11</v>
      </c>
      <c r="E566" s="53">
        <v>0.108</v>
      </c>
      <c r="F566" s="53">
        <v>0.12</v>
      </c>
    </row>
    <row r="567" spans="2:6" x14ac:dyDescent="0.25">
      <c r="B567" s="15" t="s">
        <v>42</v>
      </c>
      <c r="C567" s="53">
        <v>2.7799999999999998E-2</v>
      </c>
      <c r="D567" s="53">
        <v>2.58E-2</v>
      </c>
      <c r="E567" s="53">
        <v>2.3099999999999999E-2</v>
      </c>
      <c r="F567" s="53">
        <v>0.06</v>
      </c>
    </row>
    <row r="568" spans="2:6" x14ac:dyDescent="0.25">
      <c r="B568" s="51" t="s">
        <v>43</v>
      </c>
      <c r="C568" s="54">
        <v>2.6700000000000002E-2</v>
      </c>
      <c r="D568" s="54">
        <v>3.4000000000000002E-2</v>
      </c>
      <c r="E568" s="54">
        <v>2.3400000000000001E-2</v>
      </c>
      <c r="F568" s="54">
        <v>2.1999999999999999E-2</v>
      </c>
    </row>
    <row r="571" spans="2:6" ht="13" x14ac:dyDescent="0.3">
      <c r="B571" s="11" t="s">
        <v>320</v>
      </c>
    </row>
    <row r="575" spans="2:6" x14ac:dyDescent="0.25">
      <c r="B575" s="12"/>
      <c r="C575" s="12">
        <v>2022</v>
      </c>
      <c r="D575" s="12">
        <v>2023</v>
      </c>
      <c r="E575" s="12">
        <v>2024</v>
      </c>
      <c r="F575" s="12">
        <v>2025</v>
      </c>
    </row>
    <row r="576" spans="2:6" x14ac:dyDescent="0.25">
      <c r="B576" s="12"/>
      <c r="C576" s="12" t="s">
        <v>321</v>
      </c>
      <c r="D576" s="12" t="s">
        <v>321</v>
      </c>
      <c r="E576" s="12" t="s">
        <v>321</v>
      </c>
      <c r="F576" s="12" t="s">
        <v>321</v>
      </c>
    </row>
    <row r="577" spans="2:6" x14ac:dyDescent="0.25">
      <c r="B577" s="13" t="s">
        <v>322</v>
      </c>
      <c r="C577" s="44"/>
      <c r="D577" s="44"/>
      <c r="E577" s="44"/>
      <c r="F577" s="44"/>
    </row>
    <row r="578" spans="2:6" x14ac:dyDescent="0.25">
      <c r="B578" s="15" t="s">
        <v>32</v>
      </c>
      <c r="C578" s="55" t="s">
        <v>323</v>
      </c>
      <c r="D578" s="55" t="s">
        <v>324</v>
      </c>
      <c r="E578" s="55" t="s">
        <v>325</v>
      </c>
      <c r="F578" s="55" t="s">
        <v>325</v>
      </c>
    </row>
    <row r="579" spans="2:6" x14ac:dyDescent="0.25">
      <c r="B579" s="15" t="s">
        <v>33</v>
      </c>
      <c r="C579" s="55" t="s">
        <v>326</v>
      </c>
      <c r="D579" s="55" t="s">
        <v>327</v>
      </c>
      <c r="E579" s="55" t="s">
        <v>327</v>
      </c>
      <c r="F579" s="55" t="s">
        <v>343</v>
      </c>
    </row>
    <row r="580" spans="2:6" x14ac:dyDescent="0.25">
      <c r="B580" s="15" t="s">
        <v>34</v>
      </c>
      <c r="C580" s="55" t="s">
        <v>328</v>
      </c>
      <c r="D580" s="55" t="s">
        <v>329</v>
      </c>
      <c r="E580" s="55" t="s">
        <v>330</v>
      </c>
      <c r="F580" s="55" t="s">
        <v>590</v>
      </c>
    </row>
    <row r="581" spans="2:6" x14ac:dyDescent="0.25">
      <c r="B581" s="15" t="s">
        <v>35</v>
      </c>
      <c r="C581" s="55" t="s">
        <v>324</v>
      </c>
      <c r="D581" s="55" t="s">
        <v>324</v>
      </c>
      <c r="E581" s="55" t="s">
        <v>326</v>
      </c>
      <c r="F581" s="55" t="s">
        <v>606</v>
      </c>
    </row>
    <row r="582" spans="2:6" x14ac:dyDescent="0.25">
      <c r="B582" s="15" t="s">
        <v>36</v>
      </c>
      <c r="C582" s="55" t="s">
        <v>328</v>
      </c>
      <c r="D582" s="55" t="s">
        <v>328</v>
      </c>
      <c r="E582" s="55" t="s">
        <v>329</v>
      </c>
      <c r="F582" s="55" t="s">
        <v>340</v>
      </c>
    </row>
    <row r="583" spans="2:6" x14ac:dyDescent="0.25">
      <c r="B583" s="15" t="s">
        <v>37</v>
      </c>
      <c r="C583" s="55" t="s">
        <v>331</v>
      </c>
      <c r="D583" s="55" t="s">
        <v>332</v>
      </c>
      <c r="E583" s="55" t="s">
        <v>333</v>
      </c>
      <c r="F583" s="55" t="s">
        <v>592</v>
      </c>
    </row>
    <row r="584" spans="2:6" x14ac:dyDescent="0.25">
      <c r="B584" s="15" t="s">
        <v>38</v>
      </c>
      <c r="C584" s="55" t="s">
        <v>334</v>
      </c>
      <c r="D584" s="55" t="s">
        <v>334</v>
      </c>
      <c r="E584" s="55" t="s">
        <v>332</v>
      </c>
      <c r="F584" s="55" t="s">
        <v>593</v>
      </c>
    </row>
    <row r="585" spans="2:6" x14ac:dyDescent="0.25">
      <c r="B585" s="15" t="s">
        <v>39</v>
      </c>
      <c r="C585" s="55" t="s">
        <v>335</v>
      </c>
      <c r="D585" s="55" t="s">
        <v>336</v>
      </c>
      <c r="E585" s="55" t="s">
        <v>326</v>
      </c>
      <c r="F585" s="55" t="s">
        <v>593</v>
      </c>
    </row>
    <row r="586" spans="2:6" x14ac:dyDescent="0.25">
      <c r="B586" s="15" t="s">
        <v>40</v>
      </c>
      <c r="C586" s="55" t="s">
        <v>337</v>
      </c>
      <c r="D586" s="55" t="s">
        <v>338</v>
      </c>
      <c r="E586" s="55" t="s">
        <v>339</v>
      </c>
      <c r="F586" s="55" t="s">
        <v>337</v>
      </c>
    </row>
    <row r="587" spans="2:6" x14ac:dyDescent="0.25">
      <c r="B587" s="15" t="s">
        <v>41</v>
      </c>
      <c r="C587" s="55" t="s">
        <v>326</v>
      </c>
      <c r="D587" s="55" t="s">
        <v>340</v>
      </c>
      <c r="E587" s="55" t="s">
        <v>341</v>
      </c>
      <c r="F587" s="55" t="s">
        <v>350</v>
      </c>
    </row>
    <row r="588" spans="2:6" x14ac:dyDescent="0.25">
      <c r="B588" s="15" t="s">
        <v>42</v>
      </c>
      <c r="C588" s="55" t="s">
        <v>342</v>
      </c>
      <c r="D588" s="55" t="s">
        <v>342</v>
      </c>
      <c r="E588" s="55" t="s">
        <v>329</v>
      </c>
      <c r="F588" s="55" t="s">
        <v>606</v>
      </c>
    </row>
    <row r="589" spans="2:6" x14ac:dyDescent="0.25">
      <c r="B589" s="51" t="s">
        <v>43</v>
      </c>
      <c r="C589" s="56" t="s">
        <v>343</v>
      </c>
      <c r="D589" s="56" t="s">
        <v>325</v>
      </c>
      <c r="E589" s="56" t="s">
        <v>334</v>
      </c>
      <c r="F589" s="56" t="s">
        <v>334</v>
      </c>
    </row>
    <row r="592" spans="2:6" x14ac:dyDescent="0.25">
      <c r="B592" s="12"/>
      <c r="C592" s="12">
        <v>2022</v>
      </c>
      <c r="D592" s="12">
        <v>2023</v>
      </c>
      <c r="E592" s="12">
        <v>2024</v>
      </c>
      <c r="F592" s="12">
        <v>2025</v>
      </c>
    </row>
    <row r="593" spans="2:6" x14ac:dyDescent="0.25">
      <c r="B593" s="12"/>
      <c r="C593" s="12" t="s">
        <v>321</v>
      </c>
      <c r="D593" s="12" t="s">
        <v>321</v>
      </c>
      <c r="E593" s="12" t="s">
        <v>321</v>
      </c>
      <c r="F593" s="12" t="s">
        <v>321</v>
      </c>
    </row>
    <row r="594" spans="2:6" x14ac:dyDescent="0.25">
      <c r="B594" s="13" t="s">
        <v>344</v>
      </c>
      <c r="C594" s="14"/>
      <c r="D594" s="14"/>
      <c r="E594" s="14"/>
      <c r="F594" s="14"/>
    </row>
    <row r="595" spans="2:6" x14ac:dyDescent="0.25">
      <c r="B595" s="15" t="s">
        <v>345</v>
      </c>
      <c r="C595" s="36" t="s">
        <v>329</v>
      </c>
      <c r="D595" s="36" t="s">
        <v>346</v>
      </c>
      <c r="E595" s="36" t="s">
        <v>329</v>
      </c>
      <c r="F595" s="36" t="s">
        <v>406</v>
      </c>
    </row>
    <row r="596" spans="2:6" x14ac:dyDescent="0.25">
      <c r="B596" s="15" t="s">
        <v>347</v>
      </c>
      <c r="C596" s="36" t="s">
        <v>348</v>
      </c>
      <c r="D596" s="36" t="s">
        <v>349</v>
      </c>
      <c r="E596" s="36" t="s">
        <v>350</v>
      </c>
      <c r="F596" s="36" t="s">
        <v>594</v>
      </c>
    </row>
    <row r="597" spans="2:6" x14ac:dyDescent="0.25">
      <c r="B597" s="15" t="s">
        <v>351</v>
      </c>
      <c r="C597" s="36" t="s">
        <v>352</v>
      </c>
      <c r="D597" s="36" t="s">
        <v>353</v>
      </c>
      <c r="E597" s="36" t="s">
        <v>354</v>
      </c>
      <c r="F597" s="36" t="s">
        <v>354</v>
      </c>
    </row>
    <row r="598" spans="2:6" x14ac:dyDescent="0.25">
      <c r="B598" s="15" t="s">
        <v>355</v>
      </c>
      <c r="C598" s="36" t="s">
        <v>356</v>
      </c>
      <c r="D598" s="36" t="s">
        <v>356</v>
      </c>
      <c r="E598" s="36" t="s">
        <v>356</v>
      </c>
      <c r="F598" s="36" t="s">
        <v>356</v>
      </c>
    </row>
    <row r="599" spans="2:6" x14ac:dyDescent="0.25">
      <c r="B599" s="15" t="s">
        <v>357</v>
      </c>
      <c r="C599" s="37" t="s">
        <v>358</v>
      </c>
      <c r="D599" s="37" t="s">
        <v>359</v>
      </c>
      <c r="E599" s="37" t="s">
        <v>360</v>
      </c>
      <c r="F599" s="37" t="s">
        <v>596</v>
      </c>
    </row>
    <row r="600" spans="2:6" x14ac:dyDescent="0.25">
      <c r="B600" s="15" t="s">
        <v>361</v>
      </c>
      <c r="C600" s="37" t="s">
        <v>362</v>
      </c>
      <c r="D600" s="37" t="s">
        <v>363</v>
      </c>
      <c r="E600" s="37" t="s">
        <v>363</v>
      </c>
      <c r="F600" s="37" t="s">
        <v>607</v>
      </c>
    </row>
    <row r="601" spans="2:6" x14ac:dyDescent="0.25">
      <c r="B601" s="15" t="s">
        <v>364</v>
      </c>
      <c r="C601" s="37" t="s">
        <v>365</v>
      </c>
      <c r="D601" s="37" t="s">
        <v>363</v>
      </c>
      <c r="E601" s="37" t="s">
        <v>366</v>
      </c>
      <c r="F601" s="37" t="s">
        <v>353</v>
      </c>
    </row>
    <row r="602" spans="2:6" x14ac:dyDescent="0.25">
      <c r="B602" s="15" t="s">
        <v>367</v>
      </c>
      <c r="C602" s="37" t="s">
        <v>356</v>
      </c>
      <c r="D602" s="37" t="s">
        <v>356</v>
      </c>
      <c r="E602" s="37" t="s">
        <v>356</v>
      </c>
      <c r="F602" s="37" t="s">
        <v>356</v>
      </c>
    </row>
    <row r="603" spans="2:6" x14ac:dyDescent="0.25">
      <c r="B603" s="15" t="s">
        <v>368</v>
      </c>
      <c r="C603" s="36" t="s">
        <v>326</v>
      </c>
      <c r="D603" s="36" t="s">
        <v>326</v>
      </c>
      <c r="E603" s="36" t="s">
        <v>326</v>
      </c>
      <c r="F603" s="36" t="s">
        <v>334</v>
      </c>
    </row>
    <row r="604" spans="2:6" x14ac:dyDescent="0.25">
      <c r="B604" s="15" t="s">
        <v>369</v>
      </c>
      <c r="C604" s="36" t="s">
        <v>365</v>
      </c>
      <c r="D604" s="36" t="s">
        <v>366</v>
      </c>
      <c r="E604" s="36" t="s">
        <v>370</v>
      </c>
      <c r="F604" s="36" t="s">
        <v>370</v>
      </c>
    </row>
    <row r="605" spans="2:6" x14ac:dyDescent="0.25">
      <c r="B605" s="15" t="s">
        <v>371</v>
      </c>
      <c r="C605" s="36" t="s">
        <v>372</v>
      </c>
      <c r="D605" s="36" t="s">
        <v>373</v>
      </c>
      <c r="E605" s="36" t="s">
        <v>374</v>
      </c>
      <c r="F605" s="36" t="s">
        <v>354</v>
      </c>
    </row>
    <row r="606" spans="2:6" x14ac:dyDescent="0.25">
      <c r="B606" s="15" t="s">
        <v>375</v>
      </c>
      <c r="C606" s="57" t="s">
        <v>303</v>
      </c>
      <c r="D606" s="57" t="s">
        <v>303</v>
      </c>
      <c r="E606" s="57" t="s">
        <v>303</v>
      </c>
      <c r="F606" s="57" t="s">
        <v>356</v>
      </c>
    </row>
    <row r="607" spans="2:6" x14ac:dyDescent="0.25">
      <c r="B607" s="15" t="s">
        <v>376</v>
      </c>
      <c r="C607" s="37" t="s">
        <v>377</v>
      </c>
      <c r="D607" s="37" t="s">
        <v>334</v>
      </c>
      <c r="E607" s="37" t="s">
        <v>325</v>
      </c>
      <c r="F607" s="37" t="s">
        <v>424</v>
      </c>
    </row>
    <row r="608" spans="2:6" x14ac:dyDescent="0.25">
      <c r="B608" s="15" t="s">
        <v>378</v>
      </c>
      <c r="C608" s="37" t="s">
        <v>379</v>
      </c>
      <c r="D608" s="37" t="s">
        <v>380</v>
      </c>
      <c r="E608" s="37" t="s">
        <v>381</v>
      </c>
      <c r="F608" s="37" t="s">
        <v>343</v>
      </c>
    </row>
    <row r="609" spans="2:6" x14ac:dyDescent="0.25">
      <c r="B609" s="15" t="s">
        <v>382</v>
      </c>
      <c r="C609" s="37" t="s">
        <v>383</v>
      </c>
      <c r="D609" s="37" t="s">
        <v>384</v>
      </c>
      <c r="E609" s="37" t="s">
        <v>384</v>
      </c>
      <c r="F609" s="37" t="s">
        <v>597</v>
      </c>
    </row>
    <row r="610" spans="2:6" x14ac:dyDescent="0.25">
      <c r="B610" s="15" t="s">
        <v>385</v>
      </c>
      <c r="C610" s="37" t="s">
        <v>356</v>
      </c>
      <c r="D610" s="37" t="s">
        <v>356</v>
      </c>
      <c r="E610" s="37" t="s">
        <v>356</v>
      </c>
      <c r="F610" s="37" t="s">
        <v>356</v>
      </c>
    </row>
    <row r="611" spans="2:6" x14ac:dyDescent="0.25">
      <c r="B611" s="15" t="s">
        <v>386</v>
      </c>
      <c r="C611" s="36" t="s">
        <v>330</v>
      </c>
      <c r="D611" s="36" t="s">
        <v>330</v>
      </c>
      <c r="E611" s="36" t="s">
        <v>387</v>
      </c>
      <c r="F611" s="36" t="s">
        <v>324</v>
      </c>
    </row>
    <row r="612" spans="2:6" x14ac:dyDescent="0.25">
      <c r="B612" s="15" t="s">
        <v>388</v>
      </c>
      <c r="C612" s="36" t="s">
        <v>348</v>
      </c>
      <c r="D612" s="36" t="s">
        <v>349</v>
      </c>
      <c r="E612" s="36" t="s">
        <v>349</v>
      </c>
      <c r="F612" s="36" t="s">
        <v>348</v>
      </c>
    </row>
    <row r="613" spans="2:6" x14ac:dyDescent="0.25">
      <c r="B613" s="15" t="s">
        <v>389</v>
      </c>
      <c r="C613" s="36" t="s">
        <v>365</v>
      </c>
      <c r="D613" s="36" t="s">
        <v>366</v>
      </c>
      <c r="E613" s="36" t="s">
        <v>363</v>
      </c>
      <c r="F613" s="36" t="s">
        <v>363</v>
      </c>
    </row>
    <row r="614" spans="2:6" x14ac:dyDescent="0.25">
      <c r="B614" s="15" t="s">
        <v>390</v>
      </c>
      <c r="C614" s="36" t="s">
        <v>356</v>
      </c>
      <c r="D614" s="36" t="s">
        <v>356</v>
      </c>
      <c r="E614" s="36" t="s">
        <v>356</v>
      </c>
      <c r="F614" s="36" t="s">
        <v>595</v>
      </c>
    </row>
    <row r="615" spans="2:6" x14ac:dyDescent="0.25">
      <c r="B615" s="15" t="s">
        <v>391</v>
      </c>
      <c r="C615" s="37" t="s">
        <v>339</v>
      </c>
      <c r="D615" s="37" t="s">
        <v>392</v>
      </c>
      <c r="E615" s="37" t="s">
        <v>393</v>
      </c>
      <c r="F615" s="37" t="s">
        <v>598</v>
      </c>
    </row>
    <row r="616" spans="2:6" x14ac:dyDescent="0.25">
      <c r="B616" s="15" t="s">
        <v>394</v>
      </c>
      <c r="C616" s="37" t="s">
        <v>373</v>
      </c>
      <c r="D616" s="37" t="s">
        <v>380</v>
      </c>
      <c r="E616" s="37" t="s">
        <v>380</v>
      </c>
      <c r="F616" s="37" t="s">
        <v>380</v>
      </c>
    </row>
    <row r="617" spans="2:6" x14ac:dyDescent="0.25">
      <c r="B617" s="15" t="s">
        <v>395</v>
      </c>
      <c r="C617" s="37" t="s">
        <v>396</v>
      </c>
      <c r="D617" s="37" t="s">
        <v>352</v>
      </c>
      <c r="E617" s="37" t="s">
        <v>380</v>
      </c>
      <c r="F617" s="37" t="s">
        <v>380</v>
      </c>
    </row>
    <row r="618" spans="2:6" x14ac:dyDescent="0.25">
      <c r="B618" s="15" t="s">
        <v>397</v>
      </c>
      <c r="C618" s="37" t="s">
        <v>356</v>
      </c>
      <c r="D618" s="37" t="s">
        <v>356</v>
      </c>
      <c r="E618" s="37" t="s">
        <v>356</v>
      </c>
      <c r="F618" s="37" t="s">
        <v>356</v>
      </c>
    </row>
    <row r="619" spans="2:6" x14ac:dyDescent="0.25">
      <c r="B619" s="15" t="s">
        <v>398</v>
      </c>
      <c r="C619" s="36" t="s">
        <v>356</v>
      </c>
      <c r="D619" s="36" t="s">
        <v>356</v>
      </c>
      <c r="E619" s="36" t="s">
        <v>356</v>
      </c>
      <c r="F619" s="36" t="s">
        <v>426</v>
      </c>
    </row>
    <row r="620" spans="2:6" x14ac:dyDescent="0.25">
      <c r="B620" s="15" t="s">
        <v>399</v>
      </c>
      <c r="C620" s="36" t="s">
        <v>383</v>
      </c>
      <c r="D620" s="36" t="s">
        <v>331</v>
      </c>
      <c r="E620" s="36" t="s">
        <v>400</v>
      </c>
      <c r="F620" s="36" t="s">
        <v>384</v>
      </c>
    </row>
    <row r="621" spans="2:6" x14ac:dyDescent="0.25">
      <c r="B621" s="15" t="s">
        <v>401</v>
      </c>
      <c r="C621" s="36" t="s">
        <v>402</v>
      </c>
      <c r="D621" s="36" t="s">
        <v>353</v>
      </c>
      <c r="E621" s="36" t="s">
        <v>396</v>
      </c>
      <c r="F621" s="36" t="s">
        <v>599</v>
      </c>
    </row>
    <row r="622" spans="2:6" x14ac:dyDescent="0.25">
      <c r="B622" s="15" t="s">
        <v>403</v>
      </c>
      <c r="C622" s="36" t="s">
        <v>356</v>
      </c>
      <c r="D622" s="36" t="s">
        <v>356</v>
      </c>
      <c r="E622" s="36" t="s">
        <v>356</v>
      </c>
      <c r="F622" s="36" t="s">
        <v>356</v>
      </c>
    </row>
    <row r="623" spans="2:6" x14ac:dyDescent="0.25">
      <c r="B623" s="15" t="s">
        <v>404</v>
      </c>
      <c r="C623" s="37" t="s">
        <v>405</v>
      </c>
      <c r="D623" s="37" t="s">
        <v>342</v>
      </c>
      <c r="E623" s="37" t="s">
        <v>406</v>
      </c>
      <c r="F623" s="37" t="s">
        <v>406</v>
      </c>
    </row>
    <row r="624" spans="2:6" x14ac:dyDescent="0.25">
      <c r="B624" s="15" t="s">
        <v>407</v>
      </c>
      <c r="C624" s="37" t="s">
        <v>323</v>
      </c>
      <c r="D624" s="37" t="s">
        <v>325</v>
      </c>
      <c r="E624" s="37" t="s">
        <v>332</v>
      </c>
      <c r="F624" s="37" t="s">
        <v>324</v>
      </c>
    </row>
    <row r="625" spans="2:6" x14ac:dyDescent="0.25">
      <c r="B625" s="15" t="s">
        <v>408</v>
      </c>
      <c r="C625" s="37" t="s">
        <v>363</v>
      </c>
      <c r="D625" s="37" t="s">
        <v>366</v>
      </c>
      <c r="E625" s="37" t="s">
        <v>383</v>
      </c>
      <c r="F625" s="37" t="s">
        <v>383</v>
      </c>
    </row>
    <row r="626" spans="2:6" x14ac:dyDescent="0.25">
      <c r="B626" s="15" t="s">
        <v>409</v>
      </c>
      <c r="C626" s="37" t="s">
        <v>356</v>
      </c>
      <c r="D626" s="37" t="s">
        <v>356</v>
      </c>
      <c r="E626" s="37" t="s">
        <v>356</v>
      </c>
      <c r="F626" s="37" t="s">
        <v>356</v>
      </c>
    </row>
    <row r="627" spans="2:6" x14ac:dyDescent="0.25">
      <c r="B627" s="15" t="s">
        <v>410</v>
      </c>
      <c r="C627" s="36" t="s">
        <v>330</v>
      </c>
      <c r="D627" s="36" t="s">
        <v>411</v>
      </c>
      <c r="E627" s="36" t="s">
        <v>412</v>
      </c>
      <c r="F627" s="36" t="s">
        <v>591</v>
      </c>
    </row>
    <row r="628" spans="2:6" x14ac:dyDescent="0.25">
      <c r="B628" s="15" t="s">
        <v>413</v>
      </c>
      <c r="C628" s="36" t="s">
        <v>377</v>
      </c>
      <c r="D628" s="36" t="s">
        <v>377</v>
      </c>
      <c r="E628" s="36" t="s">
        <v>342</v>
      </c>
      <c r="F628" s="36" t="s">
        <v>325</v>
      </c>
    </row>
    <row r="629" spans="2:6" x14ac:dyDescent="0.25">
      <c r="B629" s="15" t="s">
        <v>414</v>
      </c>
      <c r="C629" s="36" t="s">
        <v>332</v>
      </c>
      <c r="D629" s="36" t="s">
        <v>415</v>
      </c>
      <c r="E629" s="36" t="s">
        <v>323</v>
      </c>
      <c r="F629" s="36" t="s">
        <v>332</v>
      </c>
    </row>
    <row r="630" spans="2:6" x14ac:dyDescent="0.25">
      <c r="B630" s="15" t="s">
        <v>416</v>
      </c>
      <c r="C630" s="36" t="s">
        <v>303</v>
      </c>
      <c r="D630" s="36" t="s">
        <v>303</v>
      </c>
      <c r="E630" s="36" t="s">
        <v>303</v>
      </c>
      <c r="F630" s="36" t="s">
        <v>356</v>
      </c>
    </row>
    <row r="631" spans="2:6" x14ac:dyDescent="0.25">
      <c r="B631" s="15" t="s">
        <v>417</v>
      </c>
      <c r="C631" s="37" t="s">
        <v>418</v>
      </c>
      <c r="D631" s="37" t="s">
        <v>419</v>
      </c>
      <c r="E631" s="37" t="s">
        <v>419</v>
      </c>
      <c r="F631" s="37" t="s">
        <v>396</v>
      </c>
    </row>
    <row r="632" spans="2:6" x14ac:dyDescent="0.25">
      <c r="B632" s="15" t="s">
        <v>420</v>
      </c>
      <c r="C632" s="37" t="s">
        <v>383</v>
      </c>
      <c r="D632" s="37" t="s">
        <v>400</v>
      </c>
      <c r="E632" s="37" t="s">
        <v>379</v>
      </c>
      <c r="F632" s="37" t="s">
        <v>600</v>
      </c>
    </row>
    <row r="633" spans="2:6" x14ac:dyDescent="0.25">
      <c r="B633" s="15" t="s">
        <v>421</v>
      </c>
      <c r="C633" s="37" t="s">
        <v>363</v>
      </c>
      <c r="D633" s="37" t="s">
        <v>352</v>
      </c>
      <c r="E633" s="37" t="s">
        <v>373</v>
      </c>
      <c r="F633" s="37" t="s">
        <v>365</v>
      </c>
    </row>
    <row r="634" spans="2:6" x14ac:dyDescent="0.25">
      <c r="B634" s="15" t="s">
        <v>422</v>
      </c>
      <c r="C634" s="37" t="s">
        <v>303</v>
      </c>
      <c r="D634" s="37" t="s">
        <v>303</v>
      </c>
      <c r="E634" s="37" t="s">
        <v>303</v>
      </c>
      <c r="F634" s="37" t="s">
        <v>356</v>
      </c>
    </row>
    <row r="635" spans="2:6" x14ac:dyDescent="0.25">
      <c r="B635" s="15" t="s">
        <v>423</v>
      </c>
      <c r="C635" s="36" t="s">
        <v>356</v>
      </c>
      <c r="D635" s="36" t="s">
        <v>356</v>
      </c>
      <c r="E635" s="36" t="s">
        <v>424</v>
      </c>
      <c r="F635" s="36" t="s">
        <v>387</v>
      </c>
    </row>
    <row r="636" spans="2:6" x14ac:dyDescent="0.25">
      <c r="B636" s="15" t="s">
        <v>425</v>
      </c>
      <c r="C636" s="36" t="s">
        <v>426</v>
      </c>
      <c r="D636" s="36" t="s">
        <v>341</v>
      </c>
      <c r="E636" s="36" t="s">
        <v>427</v>
      </c>
      <c r="F636" s="36" t="s">
        <v>427</v>
      </c>
    </row>
    <row r="637" spans="2:6" x14ac:dyDescent="0.25">
      <c r="B637" s="15" t="s">
        <v>428</v>
      </c>
      <c r="C637" s="36" t="s">
        <v>429</v>
      </c>
      <c r="D637" s="36" t="s">
        <v>402</v>
      </c>
      <c r="E637" s="36" t="s">
        <v>372</v>
      </c>
      <c r="F637" s="36" t="s">
        <v>596</v>
      </c>
    </row>
    <row r="638" spans="2:6" x14ac:dyDescent="0.25">
      <c r="B638" s="15" t="s">
        <v>430</v>
      </c>
      <c r="C638" s="36" t="s">
        <v>356</v>
      </c>
      <c r="D638" s="36" t="s">
        <v>356</v>
      </c>
      <c r="E638" s="36" t="s">
        <v>356</v>
      </c>
      <c r="F638" s="36" t="s">
        <v>356</v>
      </c>
    </row>
    <row r="639" spans="2:6" x14ac:dyDescent="0.25">
      <c r="B639" s="15" t="s">
        <v>431</v>
      </c>
      <c r="C639" s="37" t="s">
        <v>356</v>
      </c>
      <c r="D639" s="37" t="s">
        <v>356</v>
      </c>
      <c r="E639" s="37" t="s">
        <v>356</v>
      </c>
      <c r="F639" s="37" t="s">
        <v>356</v>
      </c>
    </row>
    <row r="640" spans="2:6" x14ac:dyDescent="0.25">
      <c r="B640" s="15" t="s">
        <v>432</v>
      </c>
      <c r="C640" s="37" t="s">
        <v>377</v>
      </c>
      <c r="D640" s="37" t="s">
        <v>433</v>
      </c>
      <c r="E640" s="37" t="s">
        <v>412</v>
      </c>
      <c r="F640" s="37" t="s">
        <v>338</v>
      </c>
    </row>
    <row r="641" spans="2:6" x14ac:dyDescent="0.25">
      <c r="B641" s="15" t="s">
        <v>434</v>
      </c>
      <c r="C641" s="37" t="s">
        <v>435</v>
      </c>
      <c r="D641" s="37" t="s">
        <v>350</v>
      </c>
      <c r="E641" s="37" t="s">
        <v>343</v>
      </c>
      <c r="F641" s="37" t="s">
        <v>323</v>
      </c>
    </row>
    <row r="642" spans="2:6" x14ac:dyDescent="0.25">
      <c r="B642" s="51" t="s">
        <v>436</v>
      </c>
      <c r="C642" s="58" t="s">
        <v>429</v>
      </c>
      <c r="D642" s="58" t="s">
        <v>356</v>
      </c>
      <c r="E642" s="58" t="s">
        <v>356</v>
      </c>
      <c r="F642" s="58" t="s">
        <v>356</v>
      </c>
    </row>
    <row r="645" spans="2:6" x14ac:dyDescent="0.25">
      <c r="B645" s="12"/>
      <c r="C645" s="12">
        <v>2022</v>
      </c>
      <c r="D645" s="12">
        <v>2023</v>
      </c>
      <c r="E645" s="12">
        <v>2024</v>
      </c>
      <c r="F645" s="12">
        <v>2025</v>
      </c>
    </row>
    <row r="646" spans="2:6" x14ac:dyDescent="0.25">
      <c r="B646" s="12"/>
      <c r="C646" s="12" t="s">
        <v>50</v>
      </c>
      <c r="D646" s="12" t="s">
        <v>50</v>
      </c>
      <c r="E646" s="12" t="s">
        <v>50</v>
      </c>
      <c r="F646" s="12" t="s">
        <v>50</v>
      </c>
    </row>
    <row r="647" spans="2:6" x14ac:dyDescent="0.25">
      <c r="B647" s="13" t="s">
        <v>437</v>
      </c>
      <c r="C647" s="14"/>
      <c r="D647" s="14"/>
      <c r="E647" s="14"/>
      <c r="F647" s="14"/>
    </row>
    <row r="648" spans="2:6" x14ac:dyDescent="0.25">
      <c r="B648" s="15" t="s">
        <v>438</v>
      </c>
      <c r="C648" s="25">
        <v>2.4</v>
      </c>
      <c r="D648" s="25">
        <v>2.4</v>
      </c>
      <c r="E648" s="25">
        <v>2.4</v>
      </c>
      <c r="F648" s="25">
        <v>2.3970561470561469</v>
      </c>
    </row>
    <row r="649" spans="2:6" x14ac:dyDescent="0.25">
      <c r="B649" s="15" t="s">
        <v>439</v>
      </c>
      <c r="C649" s="25">
        <v>2.4</v>
      </c>
      <c r="D649" s="25">
        <v>2.4</v>
      </c>
      <c r="E649" s="25">
        <v>2.4</v>
      </c>
      <c r="F649" s="25">
        <v>2.3970561470561469</v>
      </c>
    </row>
    <row r="650" spans="2:6" x14ac:dyDescent="0.25">
      <c r="B650" s="15" t="s">
        <v>440</v>
      </c>
      <c r="C650" s="25">
        <v>2.4</v>
      </c>
      <c r="D650" s="25">
        <v>2.4</v>
      </c>
      <c r="E650" s="25">
        <v>2.4</v>
      </c>
      <c r="F650" s="25">
        <v>2.3970561470561469</v>
      </c>
    </row>
    <row r="651" spans="2:6" x14ac:dyDescent="0.25">
      <c r="B651" s="15" t="s">
        <v>441</v>
      </c>
      <c r="C651" s="59">
        <v>1</v>
      </c>
      <c r="D651" s="59">
        <v>1</v>
      </c>
      <c r="E651" s="59">
        <v>1</v>
      </c>
      <c r="F651" s="59">
        <v>1</v>
      </c>
    </row>
    <row r="652" spans="2:6" x14ac:dyDescent="0.25">
      <c r="B652" s="15" t="s">
        <v>442</v>
      </c>
      <c r="C652" s="59">
        <v>1</v>
      </c>
      <c r="D652" s="59">
        <v>1</v>
      </c>
      <c r="E652" s="59">
        <v>1</v>
      </c>
      <c r="F652" s="59">
        <v>1</v>
      </c>
    </row>
    <row r="653" spans="2:6" x14ac:dyDescent="0.25">
      <c r="B653" s="15" t="s">
        <v>443</v>
      </c>
      <c r="C653" s="59">
        <v>1</v>
      </c>
      <c r="D653" s="59">
        <v>1</v>
      </c>
      <c r="E653" s="59">
        <v>1</v>
      </c>
      <c r="F653" s="59">
        <v>1</v>
      </c>
    </row>
    <row r="654" spans="2:6" x14ac:dyDescent="0.25">
      <c r="B654" s="15" t="s">
        <v>444</v>
      </c>
      <c r="C654" s="25">
        <v>3.72</v>
      </c>
      <c r="D654" s="25">
        <v>3.72</v>
      </c>
      <c r="E654" s="25">
        <v>3.72</v>
      </c>
      <c r="F654" s="25">
        <v>3.7174721189591078</v>
      </c>
    </row>
    <row r="655" spans="2:6" x14ac:dyDescent="0.25">
      <c r="B655" s="15" t="s">
        <v>445</v>
      </c>
      <c r="C655" s="25">
        <v>3.72</v>
      </c>
      <c r="D655" s="25">
        <v>3.72</v>
      </c>
      <c r="E655" s="25">
        <v>3.72</v>
      </c>
      <c r="F655" s="25">
        <v>3.7174721189591078</v>
      </c>
    </row>
    <row r="656" spans="2:6" x14ac:dyDescent="0.25">
      <c r="B656" s="15" t="s">
        <v>446</v>
      </c>
      <c r="C656" s="25">
        <v>3.72</v>
      </c>
      <c r="D656" s="25">
        <v>3.72</v>
      </c>
      <c r="E656" s="25">
        <v>3.72</v>
      </c>
      <c r="F656" s="25">
        <v>3.7174721189591078</v>
      </c>
    </row>
    <row r="657" spans="2:6" x14ac:dyDescent="0.25">
      <c r="B657" s="15" t="s">
        <v>447</v>
      </c>
      <c r="C657" s="59">
        <v>3.55</v>
      </c>
      <c r="D657" s="59">
        <v>2.84</v>
      </c>
      <c r="E657" s="59">
        <v>1.42</v>
      </c>
      <c r="F657" s="59">
        <v>1.4285714285714286</v>
      </c>
    </row>
    <row r="658" spans="2:6" x14ac:dyDescent="0.25">
      <c r="B658" s="15" t="s">
        <v>448</v>
      </c>
      <c r="C658" s="59">
        <v>3.55</v>
      </c>
      <c r="D658" s="59">
        <v>2.84</v>
      </c>
      <c r="E658" s="59">
        <v>1.42</v>
      </c>
      <c r="F658" s="59">
        <v>1.4285714285714286</v>
      </c>
    </row>
    <row r="659" spans="2:6" x14ac:dyDescent="0.25">
      <c r="B659" s="15" t="s">
        <v>449</v>
      </c>
      <c r="C659" s="59">
        <v>3.55</v>
      </c>
      <c r="D659" s="59">
        <v>2.84</v>
      </c>
      <c r="E659" s="59">
        <v>1.42</v>
      </c>
      <c r="F659" s="59">
        <v>1.4285714285714286</v>
      </c>
    </row>
    <row r="660" spans="2:6" x14ac:dyDescent="0.25">
      <c r="B660" s="15" t="s">
        <v>450</v>
      </c>
      <c r="C660" s="25">
        <v>1.95</v>
      </c>
      <c r="D660" s="25">
        <v>1.95</v>
      </c>
      <c r="E660" s="25">
        <v>1.95</v>
      </c>
      <c r="F660" s="25">
        <v>2.1807692307692306</v>
      </c>
    </row>
    <row r="661" spans="2:6" x14ac:dyDescent="0.25">
      <c r="B661" s="15" t="s">
        <v>451</v>
      </c>
      <c r="C661" s="25">
        <v>1.95</v>
      </c>
      <c r="D661" s="25">
        <v>1.95</v>
      </c>
      <c r="E661" s="25">
        <v>1.95</v>
      </c>
      <c r="F661" s="25">
        <v>2.1807692307692306</v>
      </c>
    </row>
    <row r="662" spans="2:6" x14ac:dyDescent="0.25">
      <c r="B662" s="15" t="s">
        <v>452</v>
      </c>
      <c r="C662" s="25">
        <v>1.95</v>
      </c>
      <c r="D662" s="25">
        <v>1.95</v>
      </c>
      <c r="E662" s="25">
        <v>1.95</v>
      </c>
      <c r="F662" s="25">
        <v>2.1807692307692306</v>
      </c>
    </row>
    <row r="663" spans="2:6" x14ac:dyDescent="0.25">
      <c r="B663" s="15" t="s">
        <v>453</v>
      </c>
      <c r="C663" s="59">
        <v>1</v>
      </c>
      <c r="D663" s="59">
        <v>1</v>
      </c>
      <c r="E663" s="59">
        <v>1.1100000000000001</v>
      </c>
      <c r="F663" s="59">
        <v>1</v>
      </c>
    </row>
    <row r="664" spans="2:6" x14ac:dyDescent="0.25">
      <c r="B664" s="15" t="s">
        <v>454</v>
      </c>
      <c r="C664" s="59">
        <v>1</v>
      </c>
      <c r="D664" s="59">
        <v>1</v>
      </c>
      <c r="E664" s="59">
        <v>1.1100000000000001</v>
      </c>
      <c r="F664" s="59">
        <v>1</v>
      </c>
    </row>
    <row r="665" spans="2:6" x14ac:dyDescent="0.25">
      <c r="B665" s="15" t="s">
        <v>455</v>
      </c>
      <c r="C665" s="59">
        <v>1</v>
      </c>
      <c r="D665" s="59">
        <v>1</v>
      </c>
      <c r="E665" s="59">
        <v>1.1100000000000001</v>
      </c>
      <c r="F665" s="59">
        <v>1</v>
      </c>
    </row>
    <row r="666" spans="2:6" x14ac:dyDescent="0.25">
      <c r="B666" s="15" t="s">
        <v>456</v>
      </c>
      <c r="C666" s="25">
        <v>2.87</v>
      </c>
      <c r="D666" s="25">
        <v>2.87</v>
      </c>
      <c r="E666" s="25">
        <v>2.87</v>
      </c>
      <c r="F666" s="25">
        <v>2.8724747474747474</v>
      </c>
    </row>
    <row r="667" spans="2:6" x14ac:dyDescent="0.25">
      <c r="B667" s="15" t="s">
        <v>457</v>
      </c>
      <c r="C667" s="25">
        <v>2.87</v>
      </c>
      <c r="D667" s="25">
        <v>2.87</v>
      </c>
      <c r="E667" s="25">
        <v>2.87</v>
      </c>
      <c r="F667" s="25">
        <v>2.8724747474747474</v>
      </c>
    </row>
    <row r="668" spans="2:6" x14ac:dyDescent="0.25">
      <c r="B668" s="15" t="s">
        <v>458</v>
      </c>
      <c r="C668" s="25">
        <v>2.87</v>
      </c>
      <c r="D668" s="25">
        <v>2.87</v>
      </c>
      <c r="E668" s="25">
        <v>2.87</v>
      </c>
      <c r="F668" s="25">
        <v>2.8724747474747474</v>
      </c>
    </row>
    <row r="669" spans="2:6" x14ac:dyDescent="0.25">
      <c r="B669" s="15" t="s">
        <v>459</v>
      </c>
      <c r="C669" s="59">
        <v>1.1499999999999999</v>
      </c>
      <c r="D669" s="59">
        <v>1.1499999999999999</v>
      </c>
      <c r="E669" s="59">
        <v>1.43</v>
      </c>
      <c r="F669" s="59">
        <v>1.4333333333333333</v>
      </c>
    </row>
    <row r="670" spans="2:6" x14ac:dyDescent="0.25">
      <c r="B670" s="15" t="s">
        <v>460</v>
      </c>
      <c r="C670" s="59">
        <v>1.1499999999999999</v>
      </c>
      <c r="D670" s="59">
        <v>1.1499999999999999</v>
      </c>
      <c r="E670" s="59">
        <v>1.43</v>
      </c>
      <c r="F670" s="59">
        <v>1.4333333333333333</v>
      </c>
    </row>
    <row r="671" spans="2:6" x14ac:dyDescent="0.25">
      <c r="B671" s="15" t="s">
        <v>461</v>
      </c>
      <c r="C671" s="59">
        <v>1.1499999999999999</v>
      </c>
      <c r="D671" s="59">
        <v>1.1499999999999999</v>
      </c>
      <c r="E671" s="59">
        <v>1.43</v>
      </c>
      <c r="F671" s="59">
        <v>1.4333333333333333</v>
      </c>
    </row>
    <row r="672" spans="2:6" x14ac:dyDescent="0.25">
      <c r="B672" s="15" t="s">
        <v>462</v>
      </c>
      <c r="C672" s="25">
        <v>5.83</v>
      </c>
      <c r="D672" s="25">
        <v>5.83</v>
      </c>
      <c r="E672" s="25">
        <v>5.83</v>
      </c>
      <c r="F672" s="25">
        <v>5.833333333333333</v>
      </c>
    </row>
    <row r="673" spans="2:6" x14ac:dyDescent="0.25">
      <c r="B673" s="15" t="s">
        <v>463</v>
      </c>
      <c r="C673" s="25">
        <v>5.83</v>
      </c>
      <c r="D673" s="25">
        <v>5.83</v>
      </c>
      <c r="E673" s="25">
        <v>5.83</v>
      </c>
      <c r="F673" s="25">
        <v>5.833333333333333</v>
      </c>
    </row>
    <row r="674" spans="2:6" x14ac:dyDescent="0.25">
      <c r="B674" s="15" t="s">
        <v>464</v>
      </c>
      <c r="C674" s="25">
        <v>5.83</v>
      </c>
      <c r="D674" s="25">
        <v>5.83</v>
      </c>
      <c r="E674" s="25">
        <v>5.83</v>
      </c>
      <c r="F674" s="25">
        <v>5.833333333333333</v>
      </c>
    </row>
    <row r="675" spans="2:6" x14ac:dyDescent="0.25">
      <c r="B675" s="15" t="s">
        <v>465</v>
      </c>
      <c r="C675" s="59">
        <v>1</v>
      </c>
      <c r="D675" s="59">
        <v>1</v>
      </c>
      <c r="E675" s="59">
        <v>1</v>
      </c>
      <c r="F675" s="59">
        <v>1</v>
      </c>
    </row>
    <row r="676" spans="2:6" x14ac:dyDescent="0.25">
      <c r="B676" s="15" t="s">
        <v>466</v>
      </c>
      <c r="C676" s="59">
        <v>1</v>
      </c>
      <c r="D676" s="59">
        <v>1</v>
      </c>
      <c r="E676" s="59">
        <v>1</v>
      </c>
      <c r="F676" s="59">
        <v>1</v>
      </c>
    </row>
    <row r="677" spans="2:6" x14ac:dyDescent="0.25">
      <c r="B677" s="15" t="s">
        <v>467</v>
      </c>
      <c r="C677" s="59">
        <v>1</v>
      </c>
      <c r="D677" s="59">
        <v>1</v>
      </c>
      <c r="E677" s="59">
        <v>1</v>
      </c>
      <c r="F677" s="59">
        <v>1</v>
      </c>
    </row>
    <row r="678" spans="2:6" x14ac:dyDescent="0.25">
      <c r="B678" s="15" t="s">
        <v>468</v>
      </c>
      <c r="C678" s="25">
        <v>1</v>
      </c>
      <c r="D678" s="25">
        <v>1</v>
      </c>
      <c r="E678" s="25">
        <v>1</v>
      </c>
      <c r="F678" s="25">
        <v>1</v>
      </c>
    </row>
    <row r="679" spans="2:6" x14ac:dyDescent="0.25">
      <c r="B679" s="15" t="s">
        <v>469</v>
      </c>
      <c r="C679" s="25">
        <v>1</v>
      </c>
      <c r="D679" s="25">
        <v>1</v>
      </c>
      <c r="E679" s="25">
        <v>1</v>
      </c>
      <c r="F679" s="25">
        <v>1</v>
      </c>
    </row>
    <row r="680" spans="2:6" x14ac:dyDescent="0.25">
      <c r="B680" s="15" t="s">
        <v>470</v>
      </c>
      <c r="C680" s="25">
        <v>1</v>
      </c>
      <c r="D680" s="25">
        <v>1</v>
      </c>
      <c r="E680" s="25">
        <v>1</v>
      </c>
      <c r="F680" s="25">
        <v>1</v>
      </c>
    </row>
    <row r="681" spans="2:6" x14ac:dyDescent="0.25">
      <c r="B681" s="15" t="s">
        <v>471</v>
      </c>
      <c r="C681" s="59">
        <v>1.58</v>
      </c>
      <c r="D681" s="59">
        <v>1.58</v>
      </c>
      <c r="E681" s="59">
        <v>1.58</v>
      </c>
      <c r="F681" s="59">
        <v>1.584051724137931</v>
      </c>
    </row>
    <row r="682" spans="2:6" x14ac:dyDescent="0.25">
      <c r="B682" s="15" t="s">
        <v>472</v>
      </c>
      <c r="C682" s="59">
        <v>1.58</v>
      </c>
      <c r="D682" s="59">
        <v>1.58</v>
      </c>
      <c r="E682" s="59">
        <v>1.58</v>
      </c>
      <c r="F682" s="59">
        <v>1.584051724137931</v>
      </c>
    </row>
    <row r="683" spans="2:6" x14ac:dyDescent="0.25">
      <c r="B683" s="51" t="s">
        <v>473</v>
      </c>
      <c r="C683" s="60">
        <v>1.58</v>
      </c>
      <c r="D683" s="60">
        <v>1.58</v>
      </c>
      <c r="E683" s="60">
        <v>1.58</v>
      </c>
      <c r="F683" s="60">
        <v>1.584051724137931</v>
      </c>
    </row>
    <row r="686" spans="2:6" ht="13" x14ac:dyDescent="0.3">
      <c r="B686" s="11" t="s">
        <v>474</v>
      </c>
    </row>
    <row r="689" spans="2:6" x14ac:dyDescent="0.25">
      <c r="B689" s="12"/>
      <c r="C689" s="12">
        <v>2022</v>
      </c>
      <c r="D689" s="12">
        <v>2023</v>
      </c>
      <c r="E689" s="12">
        <v>2024</v>
      </c>
      <c r="F689" s="12">
        <v>2025</v>
      </c>
    </row>
    <row r="690" spans="2:6" x14ac:dyDescent="0.25">
      <c r="B690" s="12"/>
      <c r="C690" s="12" t="s">
        <v>83</v>
      </c>
      <c r="D690" s="12" t="s">
        <v>83</v>
      </c>
      <c r="E690" s="12" t="s">
        <v>83</v>
      </c>
      <c r="F690" s="12" t="s">
        <v>83</v>
      </c>
    </row>
    <row r="691" spans="2:6" x14ac:dyDescent="0.25">
      <c r="B691" s="13" t="s">
        <v>475</v>
      </c>
      <c r="C691" s="44"/>
      <c r="D691" s="44"/>
      <c r="E691" s="44"/>
      <c r="F691" s="44"/>
    </row>
    <row r="692" spans="2:6" x14ac:dyDescent="0.25">
      <c r="B692" s="15" t="s">
        <v>32</v>
      </c>
      <c r="C692" s="45">
        <v>31</v>
      </c>
      <c r="D692" s="45">
        <v>30</v>
      </c>
      <c r="E692" s="45">
        <v>46</v>
      </c>
      <c r="F692" s="45">
        <v>40</v>
      </c>
    </row>
    <row r="693" spans="2:6" x14ac:dyDescent="0.25">
      <c r="B693" s="15" t="s">
        <v>33</v>
      </c>
      <c r="C693" s="45">
        <v>13</v>
      </c>
      <c r="D693" s="45">
        <v>35</v>
      </c>
      <c r="E693" s="45">
        <v>11</v>
      </c>
      <c r="F693" s="45">
        <v>23</v>
      </c>
    </row>
    <row r="694" spans="2:6" x14ac:dyDescent="0.25">
      <c r="B694" s="15" t="s">
        <v>34</v>
      </c>
      <c r="C694" s="45">
        <v>3</v>
      </c>
      <c r="D694" s="45">
        <v>1</v>
      </c>
      <c r="E694" s="45">
        <v>6</v>
      </c>
      <c r="F694" s="45">
        <v>2</v>
      </c>
    </row>
    <row r="695" spans="2:6" x14ac:dyDescent="0.25">
      <c r="B695" s="15" t="s">
        <v>35</v>
      </c>
      <c r="C695" s="45">
        <v>384</v>
      </c>
      <c r="D695" s="45">
        <v>332</v>
      </c>
      <c r="E695" s="45">
        <v>320</v>
      </c>
      <c r="F695" s="45">
        <v>247</v>
      </c>
    </row>
    <row r="696" spans="2:6" x14ac:dyDescent="0.25">
      <c r="B696" s="15" t="s">
        <v>36</v>
      </c>
      <c r="C696" s="45">
        <v>545</v>
      </c>
      <c r="D696" s="45">
        <v>552</v>
      </c>
      <c r="E696" s="45">
        <v>436</v>
      </c>
      <c r="F696" s="45">
        <v>468</v>
      </c>
    </row>
    <row r="697" spans="2:6" x14ac:dyDescent="0.25">
      <c r="B697" s="15" t="s">
        <v>37</v>
      </c>
      <c r="C697" s="45">
        <v>10</v>
      </c>
      <c r="D697" s="45">
        <v>2</v>
      </c>
      <c r="E697" s="45">
        <v>1</v>
      </c>
      <c r="F697" s="45">
        <v>7</v>
      </c>
    </row>
    <row r="698" spans="2:6" x14ac:dyDescent="0.25">
      <c r="B698" s="15" t="s">
        <v>38</v>
      </c>
      <c r="C698" s="45">
        <v>14</v>
      </c>
      <c r="D698" s="45">
        <v>14</v>
      </c>
      <c r="E698" s="45">
        <v>3</v>
      </c>
      <c r="F698" s="45">
        <v>4</v>
      </c>
    </row>
    <row r="699" spans="2:6" x14ac:dyDescent="0.25">
      <c r="B699" s="15" t="s">
        <v>39</v>
      </c>
      <c r="C699" s="45">
        <v>80</v>
      </c>
      <c r="D699" s="45">
        <v>122</v>
      </c>
      <c r="E699" s="45">
        <v>97</v>
      </c>
      <c r="F699" s="45">
        <v>86</v>
      </c>
    </row>
    <row r="700" spans="2:6" x14ac:dyDescent="0.25">
      <c r="B700" s="15" t="s">
        <v>40</v>
      </c>
      <c r="C700" s="45">
        <v>10</v>
      </c>
      <c r="D700" s="45">
        <v>16</v>
      </c>
      <c r="E700" s="45">
        <v>14</v>
      </c>
      <c r="F700" s="45">
        <v>24</v>
      </c>
    </row>
    <row r="701" spans="2:6" x14ac:dyDescent="0.25">
      <c r="B701" s="15" t="s">
        <v>41</v>
      </c>
      <c r="C701" s="45">
        <v>10</v>
      </c>
      <c r="D701" s="45">
        <v>8</v>
      </c>
      <c r="E701" s="45">
        <v>6</v>
      </c>
      <c r="F701" s="45">
        <v>8</v>
      </c>
    </row>
    <row r="702" spans="2:6" x14ac:dyDescent="0.25">
      <c r="B702" s="15" t="s">
        <v>42</v>
      </c>
      <c r="C702" s="45">
        <v>66</v>
      </c>
      <c r="D702" s="45">
        <v>61</v>
      </c>
      <c r="E702" s="45">
        <v>91</v>
      </c>
      <c r="F702" s="45">
        <v>84</v>
      </c>
    </row>
    <row r="703" spans="2:6" x14ac:dyDescent="0.25">
      <c r="B703" s="51" t="s">
        <v>43</v>
      </c>
      <c r="C703" s="61">
        <v>3</v>
      </c>
      <c r="D703" s="61">
        <v>1</v>
      </c>
      <c r="E703" s="61">
        <v>0</v>
      </c>
      <c r="F703" s="61">
        <v>1</v>
      </c>
    </row>
    <row r="704" spans="2:6" x14ac:dyDescent="0.25">
      <c r="B704" s="27" t="s">
        <v>0</v>
      </c>
      <c r="C704" s="46">
        <v>1169</v>
      </c>
      <c r="D704" s="46">
        <v>1174</v>
      </c>
      <c r="E704" s="46">
        <v>1031</v>
      </c>
      <c r="F704" s="46">
        <f>SUM(F692:F703)</f>
        <v>994</v>
      </c>
    </row>
    <row r="707" spans="2:6" x14ac:dyDescent="0.25">
      <c r="B707" s="12"/>
      <c r="C707" s="12">
        <v>2022</v>
      </c>
      <c r="D707" s="12">
        <v>2023</v>
      </c>
      <c r="E707" s="12">
        <v>2024</v>
      </c>
      <c r="F707" s="12">
        <v>2025</v>
      </c>
    </row>
    <row r="708" spans="2:6" x14ac:dyDescent="0.25">
      <c r="B708" s="12"/>
      <c r="C708" s="12" t="s">
        <v>83</v>
      </c>
      <c r="D708" s="12" t="s">
        <v>83</v>
      </c>
      <c r="E708" s="12" t="s">
        <v>83</v>
      </c>
      <c r="F708" s="12" t="s">
        <v>83</v>
      </c>
    </row>
    <row r="709" spans="2:6" x14ac:dyDescent="0.25">
      <c r="B709" s="120" t="s">
        <v>476</v>
      </c>
      <c r="C709" s="120"/>
      <c r="D709" s="120"/>
      <c r="E709" s="120"/>
      <c r="F709" s="92"/>
    </row>
    <row r="710" spans="2:6" x14ac:dyDescent="0.25">
      <c r="B710" s="15" t="s">
        <v>91</v>
      </c>
      <c r="C710" s="36">
        <v>12</v>
      </c>
      <c r="D710" s="36">
        <v>13</v>
      </c>
      <c r="E710" s="36">
        <v>23</v>
      </c>
      <c r="F710" s="96">
        <v>13</v>
      </c>
    </row>
    <row r="711" spans="2:6" x14ac:dyDescent="0.25">
      <c r="B711" s="15" t="s">
        <v>92</v>
      </c>
      <c r="C711" s="36">
        <v>19</v>
      </c>
      <c r="D711" s="36">
        <v>17</v>
      </c>
      <c r="E711" s="36">
        <v>23</v>
      </c>
      <c r="F711" s="36">
        <v>27</v>
      </c>
    </row>
    <row r="712" spans="2:6" x14ac:dyDescent="0.25">
      <c r="B712" s="15" t="s">
        <v>93</v>
      </c>
      <c r="C712" s="37">
        <v>2</v>
      </c>
      <c r="D712" s="37">
        <v>9</v>
      </c>
      <c r="E712" s="37">
        <v>3</v>
      </c>
      <c r="F712" s="37">
        <v>5</v>
      </c>
    </row>
    <row r="713" spans="2:6" x14ac:dyDescent="0.25">
      <c r="B713" s="15" t="s">
        <v>94</v>
      </c>
      <c r="C713" s="37">
        <v>11</v>
      </c>
      <c r="D713" s="37">
        <v>26</v>
      </c>
      <c r="E713" s="37">
        <v>8</v>
      </c>
      <c r="F713" s="37">
        <v>18</v>
      </c>
    </row>
    <row r="714" spans="2:6" x14ac:dyDescent="0.25">
      <c r="B714" s="15" t="s">
        <v>95</v>
      </c>
      <c r="C714" s="36">
        <v>2</v>
      </c>
      <c r="D714" s="36">
        <v>1</v>
      </c>
      <c r="E714" s="36">
        <v>5</v>
      </c>
      <c r="F714" s="36">
        <v>2</v>
      </c>
    </row>
    <row r="715" spans="2:6" x14ac:dyDescent="0.25">
      <c r="B715" s="15" t="s">
        <v>96</v>
      </c>
      <c r="C715" s="36">
        <v>1</v>
      </c>
      <c r="D715" s="36">
        <v>0</v>
      </c>
      <c r="E715" s="36">
        <v>1</v>
      </c>
      <c r="F715" s="36">
        <v>0</v>
      </c>
    </row>
    <row r="716" spans="2:6" x14ac:dyDescent="0.25">
      <c r="B716" s="15" t="s">
        <v>97</v>
      </c>
      <c r="C716" s="37">
        <v>147</v>
      </c>
      <c r="D716" s="37">
        <v>123</v>
      </c>
      <c r="E716" s="37">
        <v>116</v>
      </c>
      <c r="F716" s="37">
        <v>95</v>
      </c>
    </row>
    <row r="717" spans="2:6" x14ac:dyDescent="0.25">
      <c r="B717" s="15" t="s">
        <v>98</v>
      </c>
      <c r="C717" s="37">
        <v>237</v>
      </c>
      <c r="D717" s="37">
        <v>209</v>
      </c>
      <c r="E717" s="37">
        <v>204</v>
      </c>
      <c r="F717" s="37">
        <v>152</v>
      </c>
    </row>
    <row r="718" spans="2:6" x14ac:dyDescent="0.25">
      <c r="B718" s="15" t="s">
        <v>99</v>
      </c>
      <c r="C718" s="36">
        <v>203</v>
      </c>
      <c r="D718" s="36">
        <v>240</v>
      </c>
      <c r="E718" s="36">
        <v>175</v>
      </c>
      <c r="F718" s="36">
        <v>171</v>
      </c>
    </row>
    <row r="719" spans="2:6" x14ac:dyDescent="0.25">
      <c r="B719" s="15" t="s">
        <v>100</v>
      </c>
      <c r="C719" s="36">
        <v>342</v>
      </c>
      <c r="D719" s="36">
        <v>312</v>
      </c>
      <c r="E719" s="36">
        <v>261</v>
      </c>
      <c r="F719" s="36">
        <v>297</v>
      </c>
    </row>
    <row r="720" spans="2:6" x14ac:dyDescent="0.25">
      <c r="B720" s="15" t="s">
        <v>101</v>
      </c>
      <c r="C720" s="37">
        <v>3</v>
      </c>
      <c r="D720" s="37">
        <v>0</v>
      </c>
      <c r="E720" s="37">
        <v>0</v>
      </c>
      <c r="F720" s="37">
        <v>4</v>
      </c>
    </row>
    <row r="721" spans="2:6" x14ac:dyDescent="0.25">
      <c r="B721" s="15" t="s">
        <v>102</v>
      </c>
      <c r="C721" s="37">
        <v>7</v>
      </c>
      <c r="D721" s="37">
        <v>2</v>
      </c>
      <c r="E721" s="37">
        <v>1</v>
      </c>
      <c r="F721" s="37">
        <v>3</v>
      </c>
    </row>
    <row r="722" spans="2:6" x14ac:dyDescent="0.25">
      <c r="B722" s="15" t="s">
        <v>103</v>
      </c>
      <c r="C722" s="36">
        <v>4</v>
      </c>
      <c r="D722" s="36">
        <v>3</v>
      </c>
      <c r="E722" s="36">
        <v>1</v>
      </c>
      <c r="F722" s="36">
        <v>1</v>
      </c>
    </row>
    <row r="723" spans="2:6" x14ac:dyDescent="0.25">
      <c r="B723" s="15" t="s">
        <v>104</v>
      </c>
      <c r="C723" s="36">
        <v>10</v>
      </c>
      <c r="D723" s="36">
        <v>11</v>
      </c>
      <c r="E723" s="36">
        <v>2</v>
      </c>
      <c r="F723" s="36">
        <v>3</v>
      </c>
    </row>
    <row r="724" spans="2:6" x14ac:dyDescent="0.25">
      <c r="B724" s="15" t="s">
        <v>105</v>
      </c>
      <c r="C724" s="37">
        <v>23</v>
      </c>
      <c r="D724" s="37">
        <v>45</v>
      </c>
      <c r="E724" s="37">
        <v>38</v>
      </c>
      <c r="F724" s="37">
        <v>35</v>
      </c>
    </row>
    <row r="725" spans="2:6" x14ac:dyDescent="0.25">
      <c r="B725" s="15" t="s">
        <v>106</v>
      </c>
      <c r="C725" s="37">
        <v>57</v>
      </c>
      <c r="D725" s="37">
        <v>77</v>
      </c>
      <c r="E725" s="37">
        <v>59</v>
      </c>
      <c r="F725" s="37">
        <v>51</v>
      </c>
    </row>
    <row r="726" spans="2:6" x14ac:dyDescent="0.25">
      <c r="B726" s="15" t="s">
        <v>107</v>
      </c>
      <c r="C726" s="36">
        <v>8</v>
      </c>
      <c r="D726" s="36">
        <v>10</v>
      </c>
      <c r="E726" s="36">
        <v>6</v>
      </c>
      <c r="F726" s="36">
        <v>11</v>
      </c>
    </row>
    <row r="727" spans="2:6" x14ac:dyDescent="0.25">
      <c r="B727" s="15" t="s">
        <v>108</v>
      </c>
      <c r="C727" s="36">
        <v>2</v>
      </c>
      <c r="D727" s="36">
        <v>6</v>
      </c>
      <c r="E727" s="36">
        <v>8</v>
      </c>
      <c r="F727" s="36">
        <v>13</v>
      </c>
    </row>
    <row r="728" spans="2:6" x14ac:dyDescent="0.25">
      <c r="B728" s="15" t="s">
        <v>109</v>
      </c>
      <c r="C728" s="37">
        <v>4</v>
      </c>
      <c r="D728" s="37">
        <v>2</v>
      </c>
      <c r="E728" s="37">
        <v>2</v>
      </c>
      <c r="F728" s="37">
        <v>3</v>
      </c>
    </row>
    <row r="729" spans="2:6" x14ac:dyDescent="0.25">
      <c r="B729" s="15" t="s">
        <v>110</v>
      </c>
      <c r="C729" s="37">
        <v>6</v>
      </c>
      <c r="D729" s="37">
        <v>6</v>
      </c>
      <c r="E729" s="37">
        <v>4</v>
      </c>
      <c r="F729" s="37">
        <v>5</v>
      </c>
    </row>
    <row r="730" spans="2:6" x14ac:dyDescent="0.25">
      <c r="B730" s="15" t="s">
        <v>111</v>
      </c>
      <c r="C730" s="36">
        <v>29</v>
      </c>
      <c r="D730" s="36">
        <v>32</v>
      </c>
      <c r="E730" s="36">
        <v>44</v>
      </c>
      <c r="F730" s="36">
        <v>45</v>
      </c>
    </row>
    <row r="731" spans="2:6" x14ac:dyDescent="0.25">
      <c r="B731" s="15" t="s">
        <v>112</v>
      </c>
      <c r="C731" s="36">
        <v>37</v>
      </c>
      <c r="D731" s="36">
        <v>29</v>
      </c>
      <c r="E731" s="36">
        <v>47</v>
      </c>
      <c r="F731" s="36">
        <v>39</v>
      </c>
    </row>
    <row r="732" spans="2:6" x14ac:dyDescent="0.25">
      <c r="B732" s="15" t="s">
        <v>113</v>
      </c>
      <c r="C732" s="37">
        <v>0</v>
      </c>
      <c r="D732" s="37">
        <v>0</v>
      </c>
      <c r="E732" s="37">
        <v>0</v>
      </c>
      <c r="F732" s="37">
        <v>0</v>
      </c>
    </row>
    <row r="733" spans="2:6" x14ac:dyDescent="0.25">
      <c r="B733" s="15" t="s">
        <v>114</v>
      </c>
      <c r="C733" s="37">
        <v>3</v>
      </c>
      <c r="D733" s="37">
        <v>1</v>
      </c>
      <c r="E733" s="58">
        <v>0</v>
      </c>
      <c r="F733" s="58">
        <v>1</v>
      </c>
    </row>
    <row r="734" spans="2:6" x14ac:dyDescent="0.25">
      <c r="B734" s="28" t="s">
        <v>115</v>
      </c>
      <c r="C734" s="47">
        <v>437</v>
      </c>
      <c r="D734" s="47">
        <v>478</v>
      </c>
      <c r="E734" s="81">
        <v>413</v>
      </c>
      <c r="F734" s="81">
        <f>SUM(F710,F712,F714,F716,F718,F720,F722,F724,F726,F728,F730,F732)</f>
        <v>385</v>
      </c>
    </row>
    <row r="735" spans="2:6" x14ac:dyDescent="0.25">
      <c r="B735" s="30" t="s">
        <v>116</v>
      </c>
      <c r="C735" s="48">
        <v>732</v>
      </c>
      <c r="D735" s="48">
        <v>696</v>
      </c>
      <c r="E735" s="48">
        <v>618</v>
      </c>
      <c r="F735" s="48">
        <f>SUM(F711,F713,F715,F717,F719,F721,F723,F725,F727,F729,F731,F733)</f>
        <v>609</v>
      </c>
    </row>
    <row r="738" spans="2:6" x14ac:dyDescent="0.25">
      <c r="B738" s="12"/>
      <c r="C738" s="12">
        <v>2022</v>
      </c>
      <c r="D738" s="12">
        <v>2023</v>
      </c>
      <c r="E738" s="12">
        <v>2024</v>
      </c>
      <c r="F738" s="12">
        <v>2025</v>
      </c>
    </row>
    <row r="739" spans="2:6" x14ac:dyDescent="0.25">
      <c r="B739" s="12"/>
      <c r="C739" s="12" t="s">
        <v>83</v>
      </c>
      <c r="D739" s="12" t="s">
        <v>83</v>
      </c>
      <c r="E739" s="12" t="s">
        <v>83</v>
      </c>
      <c r="F739" s="12" t="s">
        <v>83</v>
      </c>
    </row>
    <row r="740" spans="2:6" x14ac:dyDescent="0.25">
      <c r="B740" s="13" t="s">
        <v>477</v>
      </c>
      <c r="C740" s="14"/>
      <c r="D740" s="14"/>
      <c r="E740" s="14"/>
      <c r="F740" s="14"/>
    </row>
    <row r="741" spans="2:6" x14ac:dyDescent="0.25">
      <c r="B741" s="15" t="s">
        <v>185</v>
      </c>
      <c r="C741" s="36">
        <v>14</v>
      </c>
      <c r="D741" s="36">
        <v>13</v>
      </c>
      <c r="E741" s="36">
        <v>25</v>
      </c>
      <c r="F741" s="36">
        <v>15</v>
      </c>
    </row>
    <row r="742" spans="2:6" x14ac:dyDescent="0.25">
      <c r="B742" s="15" t="s">
        <v>186</v>
      </c>
      <c r="C742" s="36">
        <v>16</v>
      </c>
      <c r="D742" s="36">
        <v>17</v>
      </c>
      <c r="E742" s="36">
        <v>20</v>
      </c>
      <c r="F742" s="36">
        <v>25</v>
      </c>
    </row>
    <row r="743" spans="2:6" x14ac:dyDescent="0.25">
      <c r="B743" s="15" t="s">
        <v>187</v>
      </c>
      <c r="C743" s="36">
        <v>1</v>
      </c>
      <c r="D743" s="36">
        <v>0</v>
      </c>
      <c r="E743" s="36">
        <v>1</v>
      </c>
      <c r="F743" s="36">
        <v>0</v>
      </c>
    </row>
    <row r="744" spans="2:6" x14ac:dyDescent="0.25">
      <c r="B744" s="15" t="s">
        <v>188</v>
      </c>
      <c r="C744" s="37">
        <v>4</v>
      </c>
      <c r="D744" s="37">
        <v>11</v>
      </c>
      <c r="E744" s="37">
        <v>6</v>
      </c>
      <c r="F744" s="37">
        <v>14</v>
      </c>
    </row>
    <row r="745" spans="2:6" x14ac:dyDescent="0.25">
      <c r="B745" s="15" t="s">
        <v>189</v>
      </c>
      <c r="C745" s="37">
        <v>8</v>
      </c>
      <c r="D745" s="37">
        <v>23</v>
      </c>
      <c r="E745" s="37">
        <v>5</v>
      </c>
      <c r="F745" s="37">
        <v>7</v>
      </c>
    </row>
    <row r="746" spans="2:6" x14ac:dyDescent="0.25">
      <c r="B746" s="15" t="s">
        <v>190</v>
      </c>
      <c r="C746" s="37">
        <v>1</v>
      </c>
      <c r="D746" s="37">
        <v>1</v>
      </c>
      <c r="E746" s="37">
        <v>0</v>
      </c>
      <c r="F746" s="37">
        <v>2</v>
      </c>
    </row>
    <row r="747" spans="2:6" x14ac:dyDescent="0.25">
      <c r="B747" s="15" t="s">
        <v>191</v>
      </c>
      <c r="C747" s="36">
        <v>2</v>
      </c>
      <c r="D747" s="36">
        <v>0</v>
      </c>
      <c r="E747" s="36">
        <v>1</v>
      </c>
      <c r="F747" s="36">
        <v>1</v>
      </c>
    </row>
    <row r="748" spans="2:6" x14ac:dyDescent="0.25">
      <c r="B748" s="15" t="s">
        <v>192</v>
      </c>
      <c r="C748" s="36">
        <v>1</v>
      </c>
      <c r="D748" s="36">
        <v>1</v>
      </c>
      <c r="E748" s="36">
        <v>5</v>
      </c>
      <c r="F748" s="36">
        <v>1</v>
      </c>
    </row>
    <row r="749" spans="2:6" x14ac:dyDescent="0.25">
      <c r="B749" s="15" t="s">
        <v>193</v>
      </c>
      <c r="C749" s="36">
        <v>0</v>
      </c>
      <c r="D749" s="36">
        <v>0</v>
      </c>
      <c r="E749" s="36">
        <v>0</v>
      </c>
      <c r="F749" s="36">
        <v>0</v>
      </c>
    </row>
    <row r="750" spans="2:6" x14ac:dyDescent="0.25">
      <c r="B750" s="15" t="s">
        <v>194</v>
      </c>
      <c r="C750" s="37">
        <v>285</v>
      </c>
      <c r="D750" s="37">
        <v>260</v>
      </c>
      <c r="E750" s="37">
        <v>230</v>
      </c>
      <c r="F750" s="37">
        <v>172</v>
      </c>
    </row>
    <row r="751" spans="2:6" x14ac:dyDescent="0.25">
      <c r="B751" s="15" t="s">
        <v>195</v>
      </c>
      <c r="C751" s="37">
        <v>95</v>
      </c>
      <c r="D751" s="37">
        <v>71</v>
      </c>
      <c r="E751" s="37">
        <v>87</v>
      </c>
      <c r="F751" s="37">
        <v>73</v>
      </c>
    </row>
    <row r="752" spans="2:6" x14ac:dyDescent="0.25">
      <c r="B752" s="15" t="s">
        <v>196</v>
      </c>
      <c r="C752" s="37">
        <v>4</v>
      </c>
      <c r="D752" s="37">
        <v>1</v>
      </c>
      <c r="E752" s="37">
        <v>3</v>
      </c>
      <c r="F752" s="37">
        <v>2</v>
      </c>
    </row>
    <row r="753" spans="2:6" x14ac:dyDescent="0.25">
      <c r="B753" s="15" t="s">
        <v>197</v>
      </c>
      <c r="C753" s="36">
        <v>414</v>
      </c>
      <c r="D753" s="36">
        <v>425</v>
      </c>
      <c r="E753" s="36">
        <v>291</v>
      </c>
      <c r="F753" s="36">
        <v>280</v>
      </c>
    </row>
    <row r="754" spans="2:6" x14ac:dyDescent="0.25">
      <c r="B754" s="15" t="s">
        <v>198</v>
      </c>
      <c r="C754" s="36">
        <v>123</v>
      </c>
      <c r="D754" s="36">
        <v>124</v>
      </c>
      <c r="E754" s="36">
        <v>142</v>
      </c>
      <c r="F754" s="36">
        <v>182</v>
      </c>
    </row>
    <row r="755" spans="2:6" x14ac:dyDescent="0.25">
      <c r="B755" s="15" t="s">
        <v>199</v>
      </c>
      <c r="C755" s="36">
        <v>8</v>
      </c>
      <c r="D755" s="36">
        <v>3</v>
      </c>
      <c r="E755" s="36">
        <v>3</v>
      </c>
      <c r="F755" s="36">
        <v>6</v>
      </c>
    </row>
    <row r="756" spans="2:6" x14ac:dyDescent="0.25">
      <c r="B756" s="15" t="s">
        <v>200</v>
      </c>
      <c r="C756" s="37">
        <v>7</v>
      </c>
      <c r="D756" s="37">
        <v>2</v>
      </c>
      <c r="E756" s="37">
        <v>1</v>
      </c>
      <c r="F756" s="37">
        <v>4</v>
      </c>
    </row>
    <row r="757" spans="2:6" x14ac:dyDescent="0.25">
      <c r="B757" s="15" t="s">
        <v>201</v>
      </c>
      <c r="C757" s="37">
        <v>2</v>
      </c>
      <c r="D757" s="37">
        <v>0</v>
      </c>
      <c r="E757" s="37">
        <v>0</v>
      </c>
      <c r="F757" s="37">
        <v>3</v>
      </c>
    </row>
    <row r="758" spans="2:6" x14ac:dyDescent="0.25">
      <c r="B758" s="15" t="s">
        <v>202</v>
      </c>
      <c r="C758" s="37">
        <v>1</v>
      </c>
      <c r="D758" s="37">
        <v>0</v>
      </c>
      <c r="E758" s="37">
        <v>0</v>
      </c>
      <c r="F758" s="37">
        <v>0</v>
      </c>
    </row>
    <row r="759" spans="2:6" x14ac:dyDescent="0.25">
      <c r="B759" s="15" t="s">
        <v>203</v>
      </c>
      <c r="C759" s="36">
        <v>7</v>
      </c>
      <c r="D759" s="36">
        <v>6</v>
      </c>
      <c r="E759" s="36">
        <v>1</v>
      </c>
      <c r="F759" s="36">
        <v>0</v>
      </c>
    </row>
    <row r="760" spans="2:6" x14ac:dyDescent="0.25">
      <c r="B760" s="15" t="s">
        <v>204</v>
      </c>
      <c r="C760" s="36">
        <v>7</v>
      </c>
      <c r="D760" s="36">
        <v>8</v>
      </c>
      <c r="E760" s="36">
        <v>2</v>
      </c>
      <c r="F760" s="36">
        <v>3</v>
      </c>
    </row>
    <row r="761" spans="2:6" x14ac:dyDescent="0.25">
      <c r="B761" s="15" t="s">
        <v>205</v>
      </c>
      <c r="C761" s="36">
        <v>0</v>
      </c>
      <c r="D761" s="36">
        <v>0</v>
      </c>
      <c r="E761" s="36">
        <v>0</v>
      </c>
      <c r="F761" s="36">
        <v>1</v>
      </c>
    </row>
    <row r="762" spans="2:6" x14ac:dyDescent="0.25">
      <c r="B762" s="15" t="s">
        <v>206</v>
      </c>
      <c r="C762" s="37">
        <v>65</v>
      </c>
      <c r="D762" s="37">
        <v>100</v>
      </c>
      <c r="E762" s="37">
        <v>93</v>
      </c>
      <c r="F762" s="37">
        <v>79</v>
      </c>
    </row>
    <row r="763" spans="2:6" x14ac:dyDescent="0.25">
      <c r="B763" s="15" t="s">
        <v>207</v>
      </c>
      <c r="C763" s="37">
        <v>14</v>
      </c>
      <c r="D763" s="37">
        <v>22</v>
      </c>
      <c r="E763" s="37">
        <v>3</v>
      </c>
      <c r="F763" s="37">
        <v>6</v>
      </c>
    </row>
    <row r="764" spans="2:6" x14ac:dyDescent="0.25">
      <c r="B764" s="15" t="s">
        <v>208</v>
      </c>
      <c r="C764" s="37">
        <v>1</v>
      </c>
      <c r="D764" s="37">
        <v>0</v>
      </c>
      <c r="E764" s="37">
        <v>1</v>
      </c>
      <c r="F764" s="37">
        <v>1</v>
      </c>
    </row>
    <row r="765" spans="2:6" x14ac:dyDescent="0.25">
      <c r="B765" s="15" t="s">
        <v>209</v>
      </c>
      <c r="C765" s="36">
        <v>4</v>
      </c>
      <c r="D765" s="36">
        <v>7</v>
      </c>
      <c r="E765" s="36">
        <v>5</v>
      </c>
      <c r="F765" s="36">
        <v>7</v>
      </c>
    </row>
    <row r="766" spans="2:6" x14ac:dyDescent="0.25">
      <c r="B766" s="15" t="s">
        <v>210</v>
      </c>
      <c r="C766" s="36">
        <v>6</v>
      </c>
      <c r="D766" s="36">
        <v>9</v>
      </c>
      <c r="E766" s="36">
        <v>9</v>
      </c>
      <c r="F766" s="36">
        <v>17</v>
      </c>
    </row>
    <row r="767" spans="2:6" x14ac:dyDescent="0.25">
      <c r="B767" s="15" t="s">
        <v>211</v>
      </c>
      <c r="C767" s="36">
        <v>0</v>
      </c>
      <c r="D767" s="36">
        <v>0</v>
      </c>
      <c r="E767" s="36">
        <v>0</v>
      </c>
      <c r="F767" s="36">
        <v>0</v>
      </c>
    </row>
    <row r="768" spans="2:6" x14ac:dyDescent="0.25">
      <c r="B768" s="15" t="s">
        <v>212</v>
      </c>
      <c r="C768" s="37">
        <v>1</v>
      </c>
      <c r="D768" s="37">
        <v>1</v>
      </c>
      <c r="E768" s="37">
        <v>2</v>
      </c>
      <c r="F768" s="37">
        <v>2</v>
      </c>
    </row>
    <row r="769" spans="2:6" x14ac:dyDescent="0.25">
      <c r="B769" s="15" t="s">
        <v>213</v>
      </c>
      <c r="C769" s="37">
        <v>6</v>
      </c>
      <c r="D769" s="37">
        <v>6</v>
      </c>
      <c r="E769" s="37">
        <v>4</v>
      </c>
      <c r="F769" s="37">
        <v>5</v>
      </c>
    </row>
    <row r="770" spans="2:6" x14ac:dyDescent="0.25">
      <c r="B770" s="15" t="s">
        <v>214</v>
      </c>
      <c r="C770" s="37">
        <v>3</v>
      </c>
      <c r="D770" s="37">
        <v>1</v>
      </c>
      <c r="E770" s="37">
        <v>0</v>
      </c>
      <c r="F770" s="37">
        <v>1</v>
      </c>
    </row>
    <row r="771" spans="2:6" x14ac:dyDescent="0.25">
      <c r="B771" s="15" t="s">
        <v>215</v>
      </c>
      <c r="C771" s="36">
        <v>19</v>
      </c>
      <c r="D771" s="36">
        <v>29</v>
      </c>
      <c r="E771" s="36">
        <v>26</v>
      </c>
      <c r="F771" s="36">
        <v>35</v>
      </c>
    </row>
    <row r="772" spans="2:6" x14ac:dyDescent="0.25">
      <c r="B772" s="15" t="s">
        <v>216</v>
      </c>
      <c r="C772" s="36">
        <v>47</v>
      </c>
      <c r="D772" s="36">
        <v>32</v>
      </c>
      <c r="E772" s="36">
        <v>64</v>
      </c>
      <c r="F772" s="36">
        <v>48</v>
      </c>
    </row>
    <row r="773" spans="2:6" x14ac:dyDescent="0.25">
      <c r="B773" s="15" t="s">
        <v>217</v>
      </c>
      <c r="C773" s="36">
        <v>0</v>
      </c>
      <c r="D773" s="36">
        <v>0</v>
      </c>
      <c r="E773" s="36">
        <v>1</v>
      </c>
      <c r="F773" s="36">
        <v>1</v>
      </c>
    </row>
    <row r="774" spans="2:6" x14ac:dyDescent="0.25">
      <c r="B774" s="15" t="s">
        <v>218</v>
      </c>
      <c r="C774" s="37">
        <v>0</v>
      </c>
      <c r="D774" s="37">
        <v>0</v>
      </c>
      <c r="E774" s="37">
        <v>0</v>
      </c>
      <c r="F774" s="37">
        <v>0</v>
      </c>
    </row>
    <row r="775" spans="2:6" x14ac:dyDescent="0.25">
      <c r="B775" s="15" t="s">
        <v>219</v>
      </c>
      <c r="C775" s="37">
        <v>1</v>
      </c>
      <c r="D775" s="37">
        <v>0</v>
      </c>
      <c r="E775" s="37">
        <v>0</v>
      </c>
      <c r="F775" s="37">
        <v>0</v>
      </c>
    </row>
    <row r="776" spans="2:6" x14ac:dyDescent="0.25">
      <c r="B776" s="15" t="s">
        <v>220</v>
      </c>
      <c r="C776" s="37">
        <v>2</v>
      </c>
      <c r="D776" s="37">
        <v>1</v>
      </c>
      <c r="E776" s="37">
        <v>0</v>
      </c>
      <c r="F776" s="37">
        <v>1</v>
      </c>
    </row>
    <row r="777" spans="2:6" x14ac:dyDescent="0.25">
      <c r="B777" s="28" t="s">
        <v>221</v>
      </c>
      <c r="C777" s="38">
        <v>822</v>
      </c>
      <c r="D777" s="38">
        <v>854</v>
      </c>
      <c r="E777" s="38">
        <v>681</v>
      </c>
      <c r="F777" s="38">
        <f>F741+F744+F747+F750+F753+F756+F759+F762+F765+F768+F771+F774</f>
        <v>609</v>
      </c>
    </row>
    <row r="778" spans="2:6" x14ac:dyDescent="0.25">
      <c r="B778" s="39" t="s">
        <v>222</v>
      </c>
      <c r="C778" s="40">
        <v>326</v>
      </c>
      <c r="D778" s="40">
        <v>313</v>
      </c>
      <c r="E778" s="40">
        <v>341</v>
      </c>
      <c r="F778" s="40">
        <f t="shared" ref="F778:F779" si="3">F742+F745+F748+F751+F754+F757+F760+F763+F766+F769+F772+F775</f>
        <v>370</v>
      </c>
    </row>
    <row r="779" spans="2:6" x14ac:dyDescent="0.25">
      <c r="B779" s="30" t="s">
        <v>223</v>
      </c>
      <c r="C779" s="41">
        <v>21</v>
      </c>
      <c r="D779" s="41">
        <v>7</v>
      </c>
      <c r="E779" s="41">
        <v>9</v>
      </c>
      <c r="F779" s="41">
        <f t="shared" si="3"/>
        <v>15</v>
      </c>
    </row>
    <row r="782" spans="2:6" ht="13" x14ac:dyDescent="0.3">
      <c r="B782" s="11"/>
    </row>
    <row r="783" spans="2:6" ht="13" x14ac:dyDescent="0.3">
      <c r="B783" s="11" t="s">
        <v>478</v>
      </c>
    </row>
    <row r="785" spans="2:6" x14ac:dyDescent="0.25">
      <c r="B785" s="12"/>
      <c r="C785" s="12">
        <v>2022</v>
      </c>
      <c r="D785" s="12">
        <v>2023</v>
      </c>
      <c r="E785" s="12">
        <v>2024</v>
      </c>
      <c r="F785" s="12">
        <v>2025</v>
      </c>
    </row>
    <row r="786" spans="2:6" x14ac:dyDescent="0.25">
      <c r="B786" s="12"/>
      <c r="C786" s="12" t="s">
        <v>83</v>
      </c>
      <c r="D786" s="12" t="s">
        <v>83</v>
      </c>
      <c r="E786" s="12" t="s">
        <v>83</v>
      </c>
      <c r="F786" s="12" t="s">
        <v>83</v>
      </c>
    </row>
    <row r="787" spans="2:6" x14ac:dyDescent="0.25">
      <c r="B787" s="13" t="s">
        <v>479</v>
      </c>
      <c r="C787" s="14"/>
      <c r="D787" s="14"/>
      <c r="E787" s="14"/>
      <c r="F787" s="14"/>
    </row>
    <row r="788" spans="2:6" x14ac:dyDescent="0.25">
      <c r="B788" s="15" t="s">
        <v>480</v>
      </c>
      <c r="C788" s="32">
        <v>6.0699999999999997E-2</v>
      </c>
      <c r="D788" s="32">
        <v>0.1138</v>
      </c>
      <c r="E788" s="32">
        <v>0.15079999999999999</v>
      </c>
      <c r="F788" s="32">
        <v>0.1336</v>
      </c>
    </row>
    <row r="789" spans="2:6" x14ac:dyDescent="0.25">
      <c r="B789" s="15" t="s">
        <v>481</v>
      </c>
      <c r="C789" s="32">
        <v>1.6199999999999999E-2</v>
      </c>
      <c r="D789" s="32">
        <v>2.0299999999999999E-2</v>
      </c>
      <c r="E789" s="32">
        <v>1.1900000000000001E-2</v>
      </c>
      <c r="F789" s="32">
        <v>4.8599999999999997E-2</v>
      </c>
    </row>
    <row r="790" spans="2:6" x14ac:dyDescent="0.25">
      <c r="B790" s="15" t="s">
        <v>482</v>
      </c>
      <c r="C790" s="32">
        <v>7.6899999999999996E-2</v>
      </c>
      <c r="D790" s="32">
        <v>0.1341</v>
      </c>
      <c r="E790" s="32">
        <v>0.16270000000000001</v>
      </c>
      <c r="F790" s="32">
        <v>0.1822</v>
      </c>
    </row>
    <row r="791" spans="2:6" x14ac:dyDescent="0.25">
      <c r="B791" s="15" t="s">
        <v>483</v>
      </c>
      <c r="C791" s="33">
        <v>7.9500000000000001E-2</v>
      </c>
      <c r="D791" s="33">
        <v>0.1196</v>
      </c>
      <c r="E791" s="33">
        <v>0.11559999999999999</v>
      </c>
      <c r="F791" s="33">
        <v>0.1835</v>
      </c>
    </row>
    <row r="792" spans="2:6" x14ac:dyDescent="0.25">
      <c r="B792" s="15" t="s">
        <v>484</v>
      </c>
      <c r="C792" s="33">
        <v>4.4999999999999998E-2</v>
      </c>
      <c r="D792" s="33">
        <v>1.6299999999999999E-2</v>
      </c>
      <c r="E792" s="33">
        <v>1.7299999999999999E-2</v>
      </c>
      <c r="F792" s="33">
        <v>5.7000000000000002E-2</v>
      </c>
    </row>
    <row r="793" spans="2:6" x14ac:dyDescent="0.25">
      <c r="B793" s="15" t="s">
        <v>485</v>
      </c>
      <c r="C793" s="33">
        <v>0.125</v>
      </c>
      <c r="D793" s="33">
        <v>0.13589999999999999</v>
      </c>
      <c r="E793" s="33">
        <v>0.13289999999999999</v>
      </c>
      <c r="F793" s="33">
        <v>0.24049999999999999</v>
      </c>
    </row>
    <row r="794" spans="2:6" x14ac:dyDescent="0.25">
      <c r="B794" s="15" t="s">
        <v>486</v>
      </c>
      <c r="C794" s="32">
        <v>4.5499999999999999E-2</v>
      </c>
      <c r="D794" s="32">
        <v>4.5499999999999999E-2</v>
      </c>
      <c r="E794" s="32">
        <v>0</v>
      </c>
      <c r="F794" s="32">
        <v>7.1400000000000005E-2</v>
      </c>
    </row>
    <row r="795" spans="2:6" x14ac:dyDescent="0.25">
      <c r="B795" s="15" t="s">
        <v>487</v>
      </c>
      <c r="C795" s="32">
        <v>0</v>
      </c>
      <c r="D795" s="32">
        <v>0</v>
      </c>
      <c r="E795" s="32">
        <v>0</v>
      </c>
      <c r="F795" s="32">
        <v>0</v>
      </c>
    </row>
    <row r="796" spans="2:6" x14ac:dyDescent="0.25">
      <c r="B796" s="15" t="s">
        <v>488</v>
      </c>
      <c r="C796" s="32">
        <v>4.5499999999999999E-2</v>
      </c>
      <c r="D796" s="32">
        <v>4.5499999999999999E-2</v>
      </c>
      <c r="E796" s="32">
        <v>0</v>
      </c>
      <c r="F796" s="32">
        <v>7.1400000000000005E-2</v>
      </c>
    </row>
    <row r="797" spans="2:6" x14ac:dyDescent="0.25">
      <c r="B797" s="15" t="s">
        <v>489</v>
      </c>
      <c r="C797" s="33">
        <v>0.19620000000000001</v>
      </c>
      <c r="D797" s="33">
        <v>0.20530000000000001</v>
      </c>
      <c r="E797" s="33">
        <v>0.2135</v>
      </c>
      <c r="F797" s="33">
        <v>0.1552</v>
      </c>
    </row>
    <row r="798" spans="2:6" x14ac:dyDescent="0.25">
      <c r="B798" s="15" t="s">
        <v>490</v>
      </c>
      <c r="C798" s="33">
        <v>7.7999999999999996E-3</v>
      </c>
      <c r="D798" s="33">
        <v>9.2198581560283682E-3</v>
      </c>
      <c r="E798" s="33">
        <v>6.4500000000000002E-2</v>
      </c>
      <c r="F798" s="33">
        <v>1.24E-2</v>
      </c>
    </row>
    <row r="799" spans="2:6" x14ac:dyDescent="0.25">
      <c r="B799" s="15" t="s">
        <v>491</v>
      </c>
      <c r="C799" s="33">
        <v>0.20399999999999999</v>
      </c>
      <c r="D799" s="33">
        <v>0.2145</v>
      </c>
      <c r="E799" s="33">
        <v>0.27800000000000002</v>
      </c>
      <c r="F799" s="33">
        <v>0.1676</v>
      </c>
    </row>
    <row r="800" spans="2:6" x14ac:dyDescent="0.25">
      <c r="B800" s="15" t="s">
        <v>492</v>
      </c>
      <c r="C800" s="32">
        <v>0.109</v>
      </c>
      <c r="D800" s="32">
        <v>8.9300000000000004E-2</v>
      </c>
      <c r="E800" s="32">
        <v>0.115</v>
      </c>
      <c r="F800" s="32">
        <v>8.0600000000000005E-2</v>
      </c>
    </row>
    <row r="801" spans="2:6" x14ac:dyDescent="0.25">
      <c r="B801" s="15" t="s">
        <v>493</v>
      </c>
      <c r="C801" s="32">
        <v>1.4999999999999999E-2</v>
      </c>
      <c r="D801" s="32">
        <v>2.2800000000000001E-2</v>
      </c>
      <c r="E801" s="32">
        <v>2.29E-2</v>
      </c>
      <c r="F801" s="32">
        <v>3.1300000000000001E-2</v>
      </c>
    </row>
    <row r="802" spans="2:6" x14ac:dyDescent="0.25">
      <c r="B802" s="15" t="s">
        <v>494</v>
      </c>
      <c r="C802" s="32">
        <v>0.124</v>
      </c>
      <c r="D802" s="32">
        <v>0.11219999999999999</v>
      </c>
      <c r="E802" s="32">
        <v>0.13789999999999999</v>
      </c>
      <c r="F802" s="32">
        <v>0.1119</v>
      </c>
    </row>
    <row r="803" spans="2:6" x14ac:dyDescent="0.25">
      <c r="B803" s="15" t="s">
        <v>495</v>
      </c>
      <c r="C803" s="33">
        <v>8.7499999999999994E-2</v>
      </c>
      <c r="D803" s="33">
        <v>8.0199999999999994E-2</v>
      </c>
      <c r="E803" s="33">
        <v>7.0999999999999994E-2</v>
      </c>
      <c r="F803" s="33">
        <v>1.26E-2</v>
      </c>
    </row>
    <row r="804" spans="2:6" x14ac:dyDescent="0.25">
      <c r="B804" s="15" t="s">
        <v>496</v>
      </c>
      <c r="C804" s="33">
        <v>3.04E-2</v>
      </c>
      <c r="D804" s="33">
        <v>2.9499999999999998E-2</v>
      </c>
      <c r="E804" s="33">
        <v>0.46450000000000002</v>
      </c>
      <c r="F804" s="33">
        <v>1.26E-2</v>
      </c>
    </row>
    <row r="805" spans="2:6" x14ac:dyDescent="0.25">
      <c r="B805" s="15" t="s">
        <v>497</v>
      </c>
      <c r="C805" s="33">
        <v>0.1179</v>
      </c>
      <c r="D805" s="33">
        <v>0.10970000000000001</v>
      </c>
      <c r="E805" s="33">
        <v>0.53549999999999998</v>
      </c>
      <c r="F805" s="33">
        <v>2.53E-2</v>
      </c>
    </row>
    <row r="806" spans="2:6" x14ac:dyDescent="0.25">
      <c r="B806" s="15" t="s">
        <v>498</v>
      </c>
      <c r="C806" s="32">
        <v>6.1400000000000003E-2</v>
      </c>
      <c r="D806" s="32">
        <v>6.1400000000000003E-2</v>
      </c>
      <c r="E806" s="32">
        <v>2.7799999999999998E-2</v>
      </c>
      <c r="F806" s="32">
        <v>0.01</v>
      </c>
    </row>
    <row r="807" spans="2:6" x14ac:dyDescent="0.25">
      <c r="B807" s="15" t="s">
        <v>499</v>
      </c>
      <c r="C807" s="32">
        <v>8.8000000000000005E-3</v>
      </c>
      <c r="D807" s="32">
        <v>3.5099999999999999E-2</v>
      </c>
      <c r="E807" s="32">
        <v>4.6300000000000001E-2</v>
      </c>
      <c r="F807" s="32">
        <v>7.9100000000000004E-2</v>
      </c>
    </row>
    <row r="808" spans="2:6" x14ac:dyDescent="0.25">
      <c r="B808" s="15" t="s">
        <v>500</v>
      </c>
      <c r="C808" s="32">
        <v>7.0199999999999999E-2</v>
      </c>
      <c r="D808" s="32">
        <v>9.6000000000000002E-2</v>
      </c>
      <c r="E808" s="32">
        <v>7.4099999999999999E-2</v>
      </c>
      <c r="F808" s="32">
        <v>8.9099999999999999E-2</v>
      </c>
    </row>
    <row r="809" spans="2:6" x14ac:dyDescent="0.25">
      <c r="B809" s="15" t="s">
        <v>501</v>
      </c>
      <c r="C809" s="33">
        <v>4.5900000000000003E-2</v>
      </c>
      <c r="D809" s="33">
        <v>7.1800000000000003E-2</v>
      </c>
      <c r="E809" s="33">
        <v>5.3999999999999999E-2</v>
      </c>
      <c r="F809" s="33">
        <v>4.9799999999999997E-2</v>
      </c>
    </row>
    <row r="810" spans="2:6" x14ac:dyDescent="0.25">
      <c r="B810" s="15" t="s">
        <v>502</v>
      </c>
      <c r="C810" s="33">
        <v>1.9199999999999998E-2</v>
      </c>
      <c r="D810" s="33">
        <v>8.48E-2</v>
      </c>
      <c r="E810" s="33">
        <v>6.3600000000000004E-2</v>
      </c>
      <c r="F810" s="33">
        <v>5.7599999999999998E-2</v>
      </c>
    </row>
    <row r="811" spans="2:6" x14ac:dyDescent="0.25">
      <c r="B811" s="15" t="s">
        <v>503</v>
      </c>
      <c r="C811" s="33">
        <v>6.5100000000000005E-2</v>
      </c>
      <c r="D811" s="33">
        <v>0.15670000000000001</v>
      </c>
      <c r="E811" s="33">
        <v>0.11840000000000001</v>
      </c>
      <c r="F811" s="33">
        <v>0.1074</v>
      </c>
    </row>
    <row r="812" spans="2:6" x14ac:dyDescent="0.25">
      <c r="B812" s="15" t="s">
        <v>504</v>
      </c>
      <c r="C812" s="32">
        <v>8.6199999999999999E-2</v>
      </c>
      <c r="D812" s="32">
        <v>9.2399999999999996E-2</v>
      </c>
      <c r="E812" s="32">
        <v>0.1043</v>
      </c>
      <c r="F812" s="32">
        <v>0.17949999999999999</v>
      </c>
    </row>
    <row r="813" spans="2:6" x14ac:dyDescent="0.25">
      <c r="B813" s="15" t="s">
        <v>505</v>
      </c>
      <c r="C813" s="32">
        <v>0</v>
      </c>
      <c r="D813" s="32">
        <v>1.6799999999999999E-2</v>
      </c>
      <c r="E813" s="32">
        <v>2.6100000000000002E-2</v>
      </c>
      <c r="F813" s="32">
        <v>0</v>
      </c>
    </row>
    <row r="814" spans="2:6" x14ac:dyDescent="0.25">
      <c r="B814" s="15" t="s">
        <v>506</v>
      </c>
      <c r="C814" s="32">
        <v>8.6199999999999999E-2</v>
      </c>
      <c r="D814" s="32">
        <v>0.10920000000000001</v>
      </c>
      <c r="E814" s="32">
        <v>0.13039999999999999</v>
      </c>
      <c r="F814" s="32">
        <v>0.17949999999999999</v>
      </c>
    </row>
    <row r="815" spans="2:6" x14ac:dyDescent="0.25">
      <c r="B815" s="15" t="s">
        <v>507</v>
      </c>
      <c r="C815" s="33">
        <v>0.1837</v>
      </c>
      <c r="D815" s="33">
        <v>0.14000000000000001</v>
      </c>
      <c r="E815" s="33">
        <v>0.12</v>
      </c>
      <c r="F815" s="33">
        <v>0.08</v>
      </c>
    </row>
    <row r="816" spans="2:6" x14ac:dyDescent="0.25">
      <c r="B816" s="15" t="s">
        <v>508</v>
      </c>
      <c r="C816" s="33">
        <v>0</v>
      </c>
      <c r="D816" s="33">
        <v>0</v>
      </c>
      <c r="E816" s="33">
        <v>0.02</v>
      </c>
      <c r="F816" s="33">
        <v>0.06</v>
      </c>
    </row>
    <row r="817" spans="2:6" x14ac:dyDescent="0.25">
      <c r="B817" s="15" t="s">
        <v>509</v>
      </c>
      <c r="C817" s="33">
        <v>0.1837</v>
      </c>
      <c r="D817" s="33">
        <v>0.14000000000000001</v>
      </c>
      <c r="E817" s="33">
        <v>0.14000000000000001</v>
      </c>
      <c r="F817" s="33">
        <v>0.14000000000000001</v>
      </c>
    </row>
    <row r="818" spans="2:6" x14ac:dyDescent="0.25">
      <c r="B818" s="15" t="s">
        <v>510</v>
      </c>
      <c r="C818" s="32">
        <v>0.15379999999999999</v>
      </c>
      <c r="D818" s="32">
        <v>9.3200000000000005E-2</v>
      </c>
      <c r="E818" s="32">
        <v>0.14929999999999999</v>
      </c>
      <c r="F818" s="32">
        <v>0.1527</v>
      </c>
    </row>
    <row r="819" spans="2:6" x14ac:dyDescent="0.25">
      <c r="B819" s="15" t="s">
        <v>511</v>
      </c>
      <c r="C819" s="32">
        <v>5.2400000000000002E-2</v>
      </c>
      <c r="D819" s="32">
        <v>2.5700000000000001E-2</v>
      </c>
      <c r="E819" s="32">
        <v>5.0700000000000002E-2</v>
      </c>
      <c r="F819" s="32">
        <v>5.7599999999999998E-2</v>
      </c>
    </row>
    <row r="820" spans="2:6" x14ac:dyDescent="0.25">
      <c r="B820" s="15" t="s">
        <v>512</v>
      </c>
      <c r="C820" s="32">
        <v>0.20619999999999999</v>
      </c>
      <c r="D820" s="32">
        <v>0.11899999999999999</v>
      </c>
      <c r="E820" s="32">
        <v>0.2</v>
      </c>
      <c r="F820" s="32">
        <v>0.21029999999999999</v>
      </c>
    </row>
    <row r="821" spans="2:6" x14ac:dyDescent="0.25">
      <c r="B821" s="15" t="s">
        <v>513</v>
      </c>
      <c r="C821" s="33">
        <v>3.2800000000000003E-2</v>
      </c>
      <c r="D821" s="33">
        <v>2.2200000000000001E-2</v>
      </c>
      <c r="E821" s="33">
        <v>0</v>
      </c>
      <c r="F821" s="33">
        <v>1.11E-2</v>
      </c>
    </row>
    <row r="822" spans="2:6" x14ac:dyDescent="0.25">
      <c r="B822" s="15" t="s">
        <v>514</v>
      </c>
      <c r="C822" s="33">
        <v>2.18E-2</v>
      </c>
      <c r="D822" s="33">
        <v>0.33329999999999999</v>
      </c>
      <c r="E822" s="33">
        <v>0.43159999999999998</v>
      </c>
      <c r="F822" s="33">
        <v>4.4400000000000002E-2</v>
      </c>
    </row>
    <row r="823" spans="2:6" x14ac:dyDescent="0.25">
      <c r="B823" s="15" t="s">
        <v>515</v>
      </c>
      <c r="C823" s="33">
        <v>5.4600000000000003E-2</v>
      </c>
      <c r="D823" s="33">
        <v>0.35549999999999998</v>
      </c>
      <c r="E823" s="33">
        <v>0.43159999999999998</v>
      </c>
      <c r="F823" s="33">
        <v>5.5500000000000001E-2</v>
      </c>
    </row>
    <row r="824" spans="2:6" x14ac:dyDescent="0.25">
      <c r="B824" s="28" t="s">
        <v>516</v>
      </c>
      <c r="C824" s="34">
        <v>0.1138</v>
      </c>
      <c r="D824" s="34">
        <v>0.10929999999999999</v>
      </c>
      <c r="E824" s="34">
        <v>0.1244</v>
      </c>
      <c r="F824" s="34">
        <v>9.6699999999999994E-2</v>
      </c>
    </row>
    <row r="825" spans="2:6" x14ac:dyDescent="0.25">
      <c r="B825" s="39" t="s">
        <v>517</v>
      </c>
      <c r="C825" s="62">
        <v>1.67E-2</v>
      </c>
      <c r="D825" s="62">
        <v>3.3599999999999998E-2</v>
      </c>
      <c r="E825" s="62">
        <v>5.1999999999999998E-2</v>
      </c>
      <c r="F825" s="62">
        <v>3.3399999999999999E-2</v>
      </c>
    </row>
    <row r="826" spans="2:6" x14ac:dyDescent="0.25">
      <c r="B826" s="30" t="s">
        <v>518</v>
      </c>
      <c r="C826" s="35">
        <v>0.1305</v>
      </c>
      <c r="D826" s="35">
        <v>0.1429</v>
      </c>
      <c r="E826" s="35">
        <v>0.1764</v>
      </c>
      <c r="F826" s="35">
        <v>0.13009999999999999</v>
      </c>
    </row>
    <row r="829" spans="2:6" x14ac:dyDescent="0.25">
      <c r="B829" s="12"/>
      <c r="C829" s="12">
        <v>2022</v>
      </c>
      <c r="D829" s="12">
        <v>2023</v>
      </c>
      <c r="E829" s="12">
        <v>2024</v>
      </c>
      <c r="F829" s="12">
        <v>2025</v>
      </c>
    </row>
    <row r="830" spans="2:6" x14ac:dyDescent="0.25">
      <c r="B830" s="12"/>
      <c r="C830" s="12" t="s">
        <v>50</v>
      </c>
      <c r="D830" s="12" t="s">
        <v>50</v>
      </c>
      <c r="E830" s="12" t="s">
        <v>50</v>
      </c>
      <c r="F830" s="12" t="s">
        <v>50</v>
      </c>
    </row>
    <row r="831" spans="2:6" x14ac:dyDescent="0.25">
      <c r="B831" s="120" t="s">
        <v>519</v>
      </c>
      <c r="C831" s="120"/>
      <c r="D831" s="120"/>
      <c r="E831" s="120"/>
      <c r="F831" s="92"/>
    </row>
    <row r="832" spans="2:6" x14ac:dyDescent="0.25">
      <c r="B832" s="15" t="s">
        <v>91</v>
      </c>
      <c r="C832" s="32">
        <v>6.4799999999999996E-2</v>
      </c>
      <c r="D832" s="32">
        <v>0.1</v>
      </c>
      <c r="E832" s="32">
        <v>0.12709999999999999</v>
      </c>
      <c r="F832" s="97">
        <v>0.18920000000000001</v>
      </c>
    </row>
    <row r="833" spans="2:6" x14ac:dyDescent="0.25">
      <c r="B833" s="15" t="s">
        <v>92</v>
      </c>
      <c r="C833" s="32">
        <v>8.6300000000000002E-2</v>
      </c>
      <c r="D833" s="32">
        <v>0.1618</v>
      </c>
      <c r="E833" s="32">
        <v>0.19400000000000001</v>
      </c>
      <c r="F833" s="32">
        <v>0.17649999999999999</v>
      </c>
    </row>
    <row r="834" spans="2:6" x14ac:dyDescent="0.25">
      <c r="B834" s="15" t="s">
        <v>93</v>
      </c>
      <c r="C834" s="33">
        <v>0.18970000000000001</v>
      </c>
      <c r="D834" s="33">
        <v>0.2407</v>
      </c>
      <c r="E834" s="33">
        <v>0.1154</v>
      </c>
      <c r="F834" s="33">
        <v>0.23910000000000001</v>
      </c>
    </row>
    <row r="835" spans="2:6" x14ac:dyDescent="0.25">
      <c r="B835" s="15" t="s">
        <v>94</v>
      </c>
      <c r="C835" s="33">
        <v>9.3200000000000005E-2</v>
      </c>
      <c r="D835" s="33">
        <v>9.2299999999999993E-2</v>
      </c>
      <c r="E835" s="33">
        <v>0.14050000000000001</v>
      </c>
      <c r="F835" s="33">
        <v>0.24110000000000001</v>
      </c>
    </row>
    <row r="836" spans="2:6" x14ac:dyDescent="0.25">
      <c r="B836" s="15" t="s">
        <v>95</v>
      </c>
      <c r="C836" s="32">
        <v>0</v>
      </c>
      <c r="D836" s="32">
        <v>6.6699999999999995E-2</v>
      </c>
      <c r="E836" s="32">
        <v>0</v>
      </c>
      <c r="F836" s="32">
        <v>0.1</v>
      </c>
    </row>
    <row r="837" spans="2:6" x14ac:dyDescent="0.25">
      <c r="B837" s="15" t="s">
        <v>96</v>
      </c>
      <c r="C837" s="32">
        <v>0.1429</v>
      </c>
      <c r="D837" s="32">
        <v>0</v>
      </c>
      <c r="E837" s="32">
        <v>0</v>
      </c>
      <c r="F837" s="32">
        <v>0</v>
      </c>
    </row>
    <row r="838" spans="2:6" x14ac:dyDescent="0.25">
      <c r="B838" s="15" t="s">
        <v>97</v>
      </c>
      <c r="C838" s="33">
        <v>0.17281553398058253</v>
      </c>
      <c r="D838" s="33">
        <v>0.23151750972762647</v>
      </c>
      <c r="E838" s="33">
        <v>0.2525</v>
      </c>
      <c r="F838" s="33">
        <v>0.18110000000000001</v>
      </c>
    </row>
    <row r="839" spans="2:6" x14ac:dyDescent="0.25">
      <c r="B839" s="15" t="s">
        <v>98</v>
      </c>
      <c r="C839" s="33">
        <v>0.22189999999999999</v>
      </c>
      <c r="D839" s="33">
        <v>0.20469999999999999</v>
      </c>
      <c r="E839" s="33">
        <v>0.29310000000000003</v>
      </c>
      <c r="F839" s="33">
        <v>0.15970000000000001</v>
      </c>
    </row>
    <row r="840" spans="2:6" x14ac:dyDescent="0.25">
      <c r="B840" s="15" t="s">
        <v>99</v>
      </c>
      <c r="C840" s="32">
        <v>9.8000000000000004E-2</v>
      </c>
      <c r="D840" s="32">
        <v>0.09</v>
      </c>
      <c r="E840" s="32">
        <v>0.1192</v>
      </c>
      <c r="F840" s="32">
        <v>0.1032</v>
      </c>
    </row>
    <row r="841" spans="2:6" x14ac:dyDescent="0.25">
      <c r="B841" s="15" t="s">
        <v>100</v>
      </c>
      <c r="C841" s="32">
        <v>0.1411</v>
      </c>
      <c r="D841" s="32">
        <v>0.1273</v>
      </c>
      <c r="E841" s="32">
        <v>0.151</v>
      </c>
      <c r="F841" s="32">
        <v>0.11799999999999999</v>
      </c>
    </row>
    <row r="842" spans="2:6" x14ac:dyDescent="0.25">
      <c r="B842" s="15" t="s">
        <v>101</v>
      </c>
      <c r="C842" s="33">
        <v>8.6300000000000002E-2</v>
      </c>
      <c r="D842" s="33">
        <v>0.122</v>
      </c>
      <c r="E842" s="33">
        <v>0.5</v>
      </c>
      <c r="F842" s="33">
        <v>2.3800000000000002E-2</v>
      </c>
    </row>
    <row r="843" spans="2:6" x14ac:dyDescent="0.25">
      <c r="B843" s="15" t="s">
        <v>102</v>
      </c>
      <c r="C843" s="33">
        <v>0.1532</v>
      </c>
      <c r="D843" s="33">
        <v>9.6500000000000002E-2</v>
      </c>
      <c r="E843" s="33">
        <v>0.57530000000000003</v>
      </c>
      <c r="F843" s="33">
        <v>2.7E-2</v>
      </c>
    </row>
    <row r="844" spans="2:6" x14ac:dyDescent="0.25">
      <c r="B844" s="15" t="s">
        <v>103</v>
      </c>
      <c r="C844" s="32">
        <v>4.4400000000000002E-2</v>
      </c>
      <c r="D844" s="32">
        <v>0.15</v>
      </c>
      <c r="E844" s="32">
        <v>8.1100000000000005E-2</v>
      </c>
      <c r="F844" s="32">
        <v>0.1515</v>
      </c>
    </row>
    <row r="845" spans="2:6" x14ac:dyDescent="0.25">
      <c r="B845" s="15" t="s">
        <v>104</v>
      </c>
      <c r="C845" s="32">
        <v>8.6999999999999994E-2</v>
      </c>
      <c r="D845" s="32">
        <v>6.7599999999999993E-2</v>
      </c>
      <c r="E845" s="32">
        <v>7.0400000000000004E-2</v>
      </c>
      <c r="F845" s="32">
        <v>5.8799999999999998E-2</v>
      </c>
    </row>
    <row r="846" spans="2:6" x14ac:dyDescent="0.25">
      <c r="B846" s="15" t="s">
        <v>105</v>
      </c>
      <c r="C846" s="33">
        <v>5.5172413793103448E-2</v>
      </c>
      <c r="D846" s="33">
        <v>0.11705685618729098</v>
      </c>
      <c r="E846" s="33">
        <v>0.1159</v>
      </c>
      <c r="F846" s="33">
        <v>9.4399999999999998E-2</v>
      </c>
    </row>
    <row r="847" spans="2:6" x14ac:dyDescent="0.25">
      <c r="B847" s="15" t="s">
        <v>106</v>
      </c>
      <c r="C847" s="33">
        <v>6.9659442724458204E-2</v>
      </c>
      <c r="D847" s="33">
        <v>0.17580645161290323</v>
      </c>
      <c r="E847" s="33">
        <v>0.1197</v>
      </c>
      <c r="F847" s="33">
        <v>0.11409999999999999</v>
      </c>
    </row>
    <row r="848" spans="2:6" x14ac:dyDescent="0.25">
      <c r="B848" s="15" t="s">
        <v>107</v>
      </c>
      <c r="C848" s="32">
        <v>8.9300000000000004E-2</v>
      </c>
      <c r="D848" s="32">
        <v>0.1</v>
      </c>
      <c r="E848" s="32">
        <v>0.125</v>
      </c>
      <c r="F848" s="32">
        <v>0.22220000000000001</v>
      </c>
    </row>
    <row r="849" spans="2:6" x14ac:dyDescent="0.25">
      <c r="B849" s="15" t="s">
        <v>108</v>
      </c>
      <c r="C849" s="32">
        <v>8.3299999999999999E-2</v>
      </c>
      <c r="D849" s="32">
        <v>0.1186</v>
      </c>
      <c r="E849" s="32">
        <v>0.1356</v>
      </c>
      <c r="F849" s="32">
        <v>0.14285</v>
      </c>
    </row>
    <row r="850" spans="2:6" x14ac:dyDescent="0.25">
      <c r="B850" s="15" t="s">
        <v>109</v>
      </c>
      <c r="C850" s="33">
        <v>0.129</v>
      </c>
      <c r="D850" s="33">
        <v>6.4500000000000002E-2</v>
      </c>
      <c r="E850" s="33">
        <v>0.1724</v>
      </c>
      <c r="F850" s="33">
        <v>0.14810000000000001</v>
      </c>
    </row>
    <row r="851" spans="2:6" x14ac:dyDescent="0.25">
      <c r="B851" s="15" t="s">
        <v>110</v>
      </c>
      <c r="C851" s="33">
        <v>0.27779999999999999</v>
      </c>
      <c r="D851" s="33">
        <v>0.26319999999999999</v>
      </c>
      <c r="E851" s="33">
        <v>9.5200000000000007E-2</v>
      </c>
      <c r="F851" s="33">
        <v>0.13039999999999999</v>
      </c>
    </row>
    <row r="852" spans="2:6" x14ac:dyDescent="0.25">
      <c r="B852" s="15" t="s">
        <v>111</v>
      </c>
      <c r="C852" s="32">
        <v>0.19819999999999999</v>
      </c>
      <c r="D852" s="32">
        <v>0.1613</v>
      </c>
      <c r="E852" s="32">
        <v>0.17480000000000001</v>
      </c>
      <c r="F852" s="32">
        <v>0.21290000000000001</v>
      </c>
    </row>
    <row r="853" spans="2:6" x14ac:dyDescent="0.25">
      <c r="B853" s="15" t="s">
        <v>112</v>
      </c>
      <c r="C853" s="32">
        <v>0.2114</v>
      </c>
      <c r="D853" s="32">
        <v>9.0899999999999995E-2</v>
      </c>
      <c r="E853" s="32">
        <v>0.21870000000000001</v>
      </c>
      <c r="F853" s="32">
        <v>0.20830000000000001</v>
      </c>
    </row>
    <row r="854" spans="2:6" x14ac:dyDescent="0.25">
      <c r="B854" s="15" t="s">
        <v>113</v>
      </c>
      <c r="C854" s="33">
        <v>7.8399999999999997E-2</v>
      </c>
      <c r="D854" s="33">
        <v>0.30769999999999997</v>
      </c>
      <c r="E854" s="33">
        <v>0.39290000000000003</v>
      </c>
      <c r="F854" s="33">
        <v>7.6899999999999996E-2</v>
      </c>
    </row>
    <row r="855" spans="2:6" x14ac:dyDescent="0.25">
      <c r="B855" s="15" t="s">
        <v>114</v>
      </c>
      <c r="C855" s="33">
        <v>4.5499999999999999E-2</v>
      </c>
      <c r="D855" s="33">
        <v>0.375</v>
      </c>
      <c r="E855" s="33">
        <v>0.44779999999999998</v>
      </c>
      <c r="F855" s="33">
        <v>4.6899999999999997E-2</v>
      </c>
    </row>
    <row r="856" spans="2:6" x14ac:dyDescent="0.25">
      <c r="B856" s="28" t="s">
        <v>115</v>
      </c>
      <c r="C856" s="42">
        <v>0.10979999999999999</v>
      </c>
      <c r="D856" s="42">
        <v>0.1293</v>
      </c>
      <c r="E856" s="42">
        <v>0.1585</v>
      </c>
      <c r="F856" s="42">
        <v>0.12820000000000001</v>
      </c>
    </row>
    <row r="857" spans="2:6" x14ac:dyDescent="0.25">
      <c r="B857" s="30" t="s">
        <v>116</v>
      </c>
      <c r="C857" s="43">
        <v>0.14319999999999999</v>
      </c>
      <c r="D857" s="43">
        <v>0.1517</v>
      </c>
      <c r="E857" s="43">
        <v>0.18820000000000001</v>
      </c>
      <c r="F857" s="43">
        <v>0.13139999999999999</v>
      </c>
    </row>
    <row r="860" spans="2:6" x14ac:dyDescent="0.25">
      <c r="B860" s="12"/>
      <c r="C860" s="12">
        <v>2022</v>
      </c>
      <c r="D860" s="12">
        <v>2023</v>
      </c>
      <c r="E860" s="12">
        <v>2024</v>
      </c>
      <c r="F860" s="12">
        <v>2025</v>
      </c>
    </row>
    <row r="861" spans="2:6" x14ac:dyDescent="0.25">
      <c r="B861" s="12"/>
      <c r="C861" s="12" t="s">
        <v>50</v>
      </c>
      <c r="D861" s="12" t="s">
        <v>50</v>
      </c>
      <c r="E861" s="12" t="s">
        <v>50</v>
      </c>
      <c r="F861" s="12" t="s">
        <v>50</v>
      </c>
    </row>
    <row r="862" spans="2:6" x14ac:dyDescent="0.25">
      <c r="B862" s="13" t="s">
        <v>520</v>
      </c>
      <c r="C862" s="14"/>
      <c r="D862" s="14"/>
      <c r="E862" s="14"/>
      <c r="F862" s="14"/>
    </row>
    <row r="863" spans="2:6" x14ac:dyDescent="0.25">
      <c r="B863" s="15" t="s">
        <v>185</v>
      </c>
      <c r="C863" s="32">
        <v>0.35</v>
      </c>
      <c r="D863" s="32">
        <v>0.21429999999999999</v>
      </c>
      <c r="E863" s="32">
        <v>0.46870000000000001</v>
      </c>
      <c r="F863" s="32">
        <v>0.31430000000000002</v>
      </c>
    </row>
    <row r="864" spans="2:6" x14ac:dyDescent="0.25">
      <c r="B864" s="15" t="s">
        <v>186</v>
      </c>
      <c r="C864" s="32">
        <v>4.48E-2</v>
      </c>
      <c r="D864" s="32">
        <v>0.1237</v>
      </c>
      <c r="E864" s="32">
        <v>0.114</v>
      </c>
      <c r="F864" s="32">
        <v>0.1452</v>
      </c>
    </row>
    <row r="865" spans="2:6" x14ac:dyDescent="0.25">
      <c r="B865" s="15" t="s">
        <v>187</v>
      </c>
      <c r="C865" s="32">
        <v>0.1154</v>
      </c>
      <c r="D865" s="32">
        <v>0.125</v>
      </c>
      <c r="E865" s="32">
        <v>0.14810000000000001</v>
      </c>
      <c r="F865" s="32">
        <v>0.26919999999999999</v>
      </c>
    </row>
    <row r="866" spans="2:6" x14ac:dyDescent="0.25">
      <c r="B866" s="15" t="s">
        <v>188</v>
      </c>
      <c r="C866" s="33">
        <v>0.16669999999999999</v>
      </c>
      <c r="D866" s="33">
        <v>0.16</v>
      </c>
      <c r="E866" s="33">
        <v>0.18179999999999999</v>
      </c>
      <c r="F866" s="33">
        <v>0.34610000000000002</v>
      </c>
    </row>
    <row r="867" spans="2:6" x14ac:dyDescent="0.25">
      <c r="B867" s="15" t="s">
        <v>189</v>
      </c>
      <c r="C867" s="33">
        <v>0.1069</v>
      </c>
      <c r="D867" s="33">
        <v>0.13239999999999999</v>
      </c>
      <c r="E867" s="33">
        <v>0.13489999999999999</v>
      </c>
      <c r="F867" s="33">
        <v>0.20910000000000001</v>
      </c>
    </row>
    <row r="868" spans="2:6" x14ac:dyDescent="0.25">
      <c r="B868" s="15" t="s">
        <v>190</v>
      </c>
      <c r="C868" s="33">
        <v>0.1852</v>
      </c>
      <c r="D868" s="33">
        <v>0.13039999999999999</v>
      </c>
      <c r="E868" s="33">
        <v>0.08</v>
      </c>
      <c r="F868" s="33">
        <v>0.2727</v>
      </c>
    </row>
    <row r="869" spans="2:6" x14ac:dyDescent="0.25">
      <c r="B869" s="15" t="s">
        <v>191</v>
      </c>
      <c r="C869" s="32">
        <v>0</v>
      </c>
      <c r="D869" s="32">
        <v>0</v>
      </c>
      <c r="E869" s="32">
        <v>0</v>
      </c>
      <c r="F869" s="32">
        <v>0</v>
      </c>
    </row>
    <row r="870" spans="2:6" x14ac:dyDescent="0.25">
      <c r="B870" s="15" t="s">
        <v>192</v>
      </c>
      <c r="C870" s="32">
        <v>5.5599999999999997E-2</v>
      </c>
      <c r="D870" s="32">
        <v>5.5599999999999997E-2</v>
      </c>
      <c r="E870" s="32">
        <v>0</v>
      </c>
      <c r="F870" s="32">
        <v>9.0999999999999998E-2</v>
      </c>
    </row>
    <row r="871" spans="2:6" x14ac:dyDescent="0.25">
      <c r="B871" s="15" t="s">
        <v>193</v>
      </c>
      <c r="C871" s="32">
        <v>0</v>
      </c>
      <c r="D871" s="32">
        <v>0</v>
      </c>
      <c r="E871" s="32">
        <v>0</v>
      </c>
      <c r="F871" s="32">
        <v>0</v>
      </c>
    </row>
    <row r="872" spans="2:6" x14ac:dyDescent="0.25">
      <c r="B872" s="15" t="s">
        <v>194</v>
      </c>
      <c r="C872" s="33">
        <v>0.29089999999999999</v>
      </c>
      <c r="D872" s="33">
        <v>0.30509999999999998</v>
      </c>
      <c r="E872" s="33">
        <v>0.31409999999999999</v>
      </c>
      <c r="F872" s="33">
        <v>0.2082</v>
      </c>
    </row>
    <row r="873" spans="2:6" x14ac:dyDescent="0.25">
      <c r="B873" s="15" t="s">
        <v>195</v>
      </c>
      <c r="C873" s="33">
        <v>0.1477</v>
      </c>
      <c r="D873" s="33">
        <v>0.15920000000000001</v>
      </c>
      <c r="E873" s="33">
        <v>0.19350000000000001</v>
      </c>
      <c r="F873" s="33">
        <v>0.13469999999999999</v>
      </c>
    </row>
    <row r="874" spans="2:6" x14ac:dyDescent="0.25">
      <c r="B874" s="15" t="s">
        <v>196</v>
      </c>
      <c r="C874" s="33">
        <v>0.1183</v>
      </c>
      <c r="D874" s="33">
        <v>0.11</v>
      </c>
      <c r="E874" s="33">
        <v>1.1175999999999999</v>
      </c>
      <c r="F874" s="33">
        <v>0.20749999999999999</v>
      </c>
    </row>
    <row r="875" spans="2:6" x14ac:dyDescent="0.25">
      <c r="B875" s="15" t="s">
        <v>197</v>
      </c>
      <c r="C875" s="32">
        <v>0.22700000000000001</v>
      </c>
      <c r="D875" s="32">
        <v>0.19089999999999999</v>
      </c>
      <c r="E875" s="32">
        <v>0.22359999999999999</v>
      </c>
      <c r="F875" s="32">
        <v>0.18870000000000001</v>
      </c>
    </row>
    <row r="876" spans="2:6" x14ac:dyDescent="0.25">
      <c r="B876" s="15" t="s">
        <v>198</v>
      </c>
      <c r="C876" s="32">
        <v>7.0000000000000007E-2</v>
      </c>
      <c r="D876" s="32">
        <v>6.1699999999999998E-2</v>
      </c>
      <c r="E876" s="32">
        <v>9.2899999999999996E-2</v>
      </c>
      <c r="F876" s="32">
        <v>7.0000000000000007E-2</v>
      </c>
    </row>
    <row r="877" spans="2:6" x14ac:dyDescent="0.25">
      <c r="B877" s="15" t="s">
        <v>199</v>
      </c>
      <c r="C877" s="32">
        <v>0.16500000000000001</v>
      </c>
      <c r="D877" s="32">
        <v>0.22900000000000001</v>
      </c>
      <c r="E877" s="32">
        <v>0.1983</v>
      </c>
      <c r="F877" s="32">
        <v>0.19670000000000001</v>
      </c>
    </row>
    <row r="878" spans="2:6" x14ac:dyDescent="0.25">
      <c r="B878" s="15" t="s">
        <v>200</v>
      </c>
      <c r="C878" s="33">
        <v>0.52170000000000005</v>
      </c>
      <c r="D878" s="33">
        <v>0.18179999999999999</v>
      </c>
      <c r="E878" s="33">
        <v>0.17649999999999999</v>
      </c>
      <c r="F878" s="33">
        <v>0.1333</v>
      </c>
    </row>
    <row r="879" spans="2:6" x14ac:dyDescent="0.25">
      <c r="B879" s="15" t="s">
        <v>201</v>
      </c>
      <c r="C879" s="33">
        <v>0.09</v>
      </c>
      <c r="D879" s="33">
        <v>0.1512</v>
      </c>
      <c r="E879" s="33">
        <v>0.52729999999999999</v>
      </c>
      <c r="F879" s="33">
        <v>0</v>
      </c>
    </row>
    <row r="880" spans="2:6" x14ac:dyDescent="0.25">
      <c r="B880" s="15" t="s">
        <v>202</v>
      </c>
      <c r="C880" s="33">
        <v>7.1400000000000005E-2</v>
      </c>
      <c r="D880" s="33">
        <v>6.9800000000000001E-2</v>
      </c>
      <c r="E880" s="33">
        <v>0.61450000000000005</v>
      </c>
      <c r="F880" s="33">
        <v>2.3800000000000002E-2</v>
      </c>
    </row>
    <row r="881" spans="2:6" x14ac:dyDescent="0.25">
      <c r="B881" s="15" t="s">
        <v>203</v>
      </c>
      <c r="C881" s="32">
        <v>0.3</v>
      </c>
      <c r="D881" s="32">
        <v>0.23080000000000001</v>
      </c>
      <c r="E881" s="32">
        <v>0.1</v>
      </c>
      <c r="F881" s="32">
        <v>0</v>
      </c>
    </row>
    <row r="882" spans="2:6" x14ac:dyDescent="0.25">
      <c r="B882" s="15" t="s">
        <v>204</v>
      </c>
      <c r="C882" s="32">
        <v>5.5599999999999997E-2</v>
      </c>
      <c r="D882" s="32">
        <v>3.9E-2</v>
      </c>
      <c r="E882" s="32">
        <v>5.4100000000000002E-2</v>
      </c>
      <c r="F882" s="32">
        <v>5.4800000000000001E-2</v>
      </c>
    </row>
    <row r="883" spans="2:6" x14ac:dyDescent="0.25">
      <c r="B883" s="15" t="s">
        <v>205</v>
      </c>
      <c r="C883" s="32">
        <v>3.1300000000000001E-2</v>
      </c>
      <c r="D883" s="32">
        <v>0.20830000000000001</v>
      </c>
      <c r="E883" s="32">
        <v>0.125</v>
      </c>
      <c r="F883" s="32">
        <v>0.21740000000000001</v>
      </c>
    </row>
    <row r="884" spans="2:6" x14ac:dyDescent="0.25">
      <c r="B884" s="15" t="s">
        <v>206</v>
      </c>
      <c r="C884" s="33">
        <v>0.10416666666666667</v>
      </c>
      <c r="D884" s="33">
        <v>0.1278</v>
      </c>
      <c r="E884" s="33">
        <v>0.12759999999999999</v>
      </c>
      <c r="F884" s="33">
        <v>0.1071</v>
      </c>
    </row>
    <row r="885" spans="2:6" x14ac:dyDescent="0.25">
      <c r="B885" s="15" t="s">
        <v>207</v>
      </c>
      <c r="C885" s="33">
        <v>4.3782837127845885E-2</v>
      </c>
      <c r="D885" s="33">
        <v>0.11690647482014388</v>
      </c>
      <c r="E885" s="33">
        <v>7.8200000000000006E-2</v>
      </c>
      <c r="F885" s="33">
        <v>7.6200000000000004E-2</v>
      </c>
    </row>
    <row r="886" spans="2:6" x14ac:dyDescent="0.25">
      <c r="B886" s="15" t="s">
        <v>208</v>
      </c>
      <c r="C886" s="33">
        <v>8.7999999999999995E-2</v>
      </c>
      <c r="D886" s="33">
        <v>0.46389999999999998</v>
      </c>
      <c r="E886" s="33">
        <v>0.3412</v>
      </c>
      <c r="F886" s="33">
        <v>0.30120000000000002</v>
      </c>
    </row>
    <row r="887" spans="2:6" x14ac:dyDescent="0.25">
      <c r="B887" s="15" t="s">
        <v>209</v>
      </c>
      <c r="C887" s="32">
        <v>0.33329999999999999</v>
      </c>
      <c r="D887" s="32">
        <v>0.35709999999999997</v>
      </c>
      <c r="E887" s="32">
        <v>0.25</v>
      </c>
      <c r="F887" s="32">
        <v>0.26666000000000001</v>
      </c>
    </row>
    <row r="888" spans="2:6" x14ac:dyDescent="0.25">
      <c r="B888" s="15" t="s">
        <v>210</v>
      </c>
      <c r="C888" s="32">
        <v>7.1400000000000005E-2</v>
      </c>
      <c r="D888" s="32">
        <v>5.6800000000000003E-2</v>
      </c>
      <c r="E888" s="32">
        <v>8.9899999999999994E-2</v>
      </c>
      <c r="F888" s="32">
        <v>0.18390000000000001</v>
      </c>
    </row>
    <row r="889" spans="2:6" x14ac:dyDescent="0.25">
      <c r="B889" s="15" t="s">
        <v>211</v>
      </c>
      <c r="C889" s="32">
        <v>0</v>
      </c>
      <c r="D889" s="32">
        <v>0.17649999999999999</v>
      </c>
      <c r="E889" s="32">
        <v>0.28570000000000001</v>
      </c>
      <c r="F889" s="32">
        <v>6.6659999999999997E-2</v>
      </c>
    </row>
    <row r="890" spans="2:6" x14ac:dyDescent="0.25">
      <c r="B890" s="15" t="s">
        <v>212</v>
      </c>
      <c r="C890" s="33">
        <v>0</v>
      </c>
      <c r="D890" s="33">
        <v>0</v>
      </c>
      <c r="E890" s="33">
        <v>0.33329999999999999</v>
      </c>
      <c r="F890" s="33">
        <v>0.33329999999999999</v>
      </c>
    </row>
    <row r="891" spans="2:6" x14ac:dyDescent="0.25">
      <c r="B891" s="15" t="s">
        <v>213</v>
      </c>
      <c r="C891" s="33">
        <v>0.4118</v>
      </c>
      <c r="D891" s="33">
        <v>0.27779999999999999</v>
      </c>
      <c r="E891" s="33">
        <v>0.22220000000000001</v>
      </c>
      <c r="F891" s="33">
        <v>9.5200000000000007E-2</v>
      </c>
    </row>
    <row r="892" spans="2:6" x14ac:dyDescent="0.25">
      <c r="B892" s="15" t="s">
        <v>214</v>
      </c>
      <c r="C892" s="33">
        <v>6.6699999999999995E-2</v>
      </c>
      <c r="D892" s="33">
        <v>6.9000000000000006E-2</v>
      </c>
      <c r="E892" s="33">
        <v>6.9000000000000006E-2</v>
      </c>
      <c r="F892" s="33">
        <v>0.15379999999999999</v>
      </c>
    </row>
    <row r="893" spans="2:6" x14ac:dyDescent="0.25">
      <c r="B893" s="15" t="s">
        <v>215</v>
      </c>
      <c r="C893" s="32">
        <v>0.33329999999999999</v>
      </c>
      <c r="D893" s="32">
        <v>0.17019999999999999</v>
      </c>
      <c r="E893" s="32">
        <v>0.41670000000000001</v>
      </c>
      <c r="F893" s="32">
        <v>0.44230000000000003</v>
      </c>
    </row>
    <row r="894" spans="2:6" x14ac:dyDescent="0.25">
      <c r="B894" s="15" t="s">
        <v>216</v>
      </c>
      <c r="C894" s="32">
        <v>0.19489999999999999</v>
      </c>
      <c r="D894" s="32">
        <v>0.1203</v>
      </c>
      <c r="E894" s="32">
        <v>0.17829999999999999</v>
      </c>
      <c r="F894" s="32">
        <v>0.16420000000000001</v>
      </c>
    </row>
    <row r="895" spans="2:6" x14ac:dyDescent="0.25">
      <c r="B895" s="15" t="s">
        <v>217</v>
      </c>
      <c r="C895" s="32">
        <v>0.1739</v>
      </c>
      <c r="D895" s="32">
        <v>0</v>
      </c>
      <c r="E895" s="32">
        <v>3.4500000000000003E-2</v>
      </c>
      <c r="F895" s="32">
        <v>0.22220000000000001</v>
      </c>
    </row>
    <row r="896" spans="2:6" x14ac:dyDescent="0.25">
      <c r="B896" s="15" t="s">
        <v>218</v>
      </c>
      <c r="C896" s="33">
        <v>2</v>
      </c>
      <c r="D896" s="33">
        <v>0</v>
      </c>
      <c r="E896" s="33">
        <v>0</v>
      </c>
      <c r="F896" s="33">
        <v>0</v>
      </c>
    </row>
    <row r="897" spans="2:6" x14ac:dyDescent="0.25">
      <c r="B897" s="15" t="s">
        <v>219</v>
      </c>
      <c r="C897" s="33">
        <v>2.1299999999999999E-2</v>
      </c>
      <c r="D897" s="33">
        <v>0.27100000000000002</v>
      </c>
      <c r="E897" s="33">
        <v>0.43480000000000002</v>
      </c>
      <c r="F897" s="33">
        <v>4.8399999999999999E-2</v>
      </c>
    </row>
    <row r="898" spans="2:6" x14ac:dyDescent="0.25">
      <c r="B898" s="15" t="s">
        <v>220</v>
      </c>
      <c r="C898" s="33">
        <v>0.122</v>
      </c>
      <c r="D898" s="33">
        <v>0.70369999999999999</v>
      </c>
      <c r="E898" s="33">
        <v>0.44</v>
      </c>
      <c r="F898" s="33">
        <v>7.1400000000000005E-2</v>
      </c>
    </row>
    <row r="899" spans="2:6" x14ac:dyDescent="0.25">
      <c r="B899" s="28" t="s">
        <v>221</v>
      </c>
      <c r="C899" s="34">
        <v>0.23769999999999999</v>
      </c>
      <c r="D899" s="34">
        <v>0.21329999999999999</v>
      </c>
      <c r="E899" s="34">
        <v>0.2414</v>
      </c>
      <c r="F899" s="34">
        <v>0.192</v>
      </c>
    </row>
    <row r="900" spans="2:6" x14ac:dyDescent="0.25">
      <c r="B900" s="39" t="s">
        <v>222</v>
      </c>
      <c r="C900" s="62">
        <v>8.5900000000000004E-2</v>
      </c>
      <c r="D900" s="62">
        <v>9.9299999999999999E-2</v>
      </c>
      <c r="E900" s="62">
        <v>0.12470000000000001</v>
      </c>
      <c r="F900" s="62">
        <v>9.4500000000000001E-2</v>
      </c>
    </row>
    <row r="901" spans="2:6" x14ac:dyDescent="0.25">
      <c r="B901" s="30" t="s">
        <v>223</v>
      </c>
      <c r="C901" s="35">
        <v>0.1152</v>
      </c>
      <c r="D901" s="35">
        <v>0.2112</v>
      </c>
      <c r="E901" s="35">
        <v>0.33489999999999998</v>
      </c>
      <c r="F901" s="35">
        <v>0.1845</v>
      </c>
    </row>
    <row r="904" spans="2:6" ht="13" x14ac:dyDescent="0.3">
      <c r="B904" s="11"/>
    </row>
    <row r="905" spans="2:6" ht="13" x14ac:dyDescent="0.3">
      <c r="B905" s="11" t="s">
        <v>521</v>
      </c>
    </row>
    <row r="907" spans="2:6" x14ac:dyDescent="0.25">
      <c r="B907" s="12"/>
      <c r="C907" s="12">
        <v>2022</v>
      </c>
      <c r="D907" s="12">
        <v>2023</v>
      </c>
      <c r="E907" s="12">
        <v>2024</v>
      </c>
      <c r="F907" s="12">
        <v>2025</v>
      </c>
    </row>
    <row r="908" spans="2:6" x14ac:dyDescent="0.25">
      <c r="B908" s="12"/>
      <c r="C908" s="12" t="s">
        <v>83</v>
      </c>
      <c r="D908" s="12" t="s">
        <v>83</v>
      </c>
      <c r="E908" s="12" t="s">
        <v>83</v>
      </c>
      <c r="F908" s="12" t="s">
        <v>83</v>
      </c>
    </row>
    <row r="909" spans="2:6" x14ac:dyDescent="0.25">
      <c r="B909" s="13" t="s">
        <v>522</v>
      </c>
      <c r="C909" s="44"/>
      <c r="D909" s="44"/>
      <c r="E909" s="44"/>
      <c r="F909" s="44"/>
    </row>
    <row r="910" spans="2:6" x14ac:dyDescent="0.25">
      <c r="B910" s="15" t="s">
        <v>32</v>
      </c>
      <c r="C910" s="63">
        <v>6.4</v>
      </c>
      <c r="D910" s="63">
        <v>6.4</v>
      </c>
      <c r="E910" s="63">
        <v>15.69</v>
      </c>
      <c r="F910" s="63">
        <v>34.519230769230766</v>
      </c>
    </row>
    <row r="911" spans="2:6" x14ac:dyDescent="0.25">
      <c r="B911" s="15" t="s">
        <v>33</v>
      </c>
      <c r="C911" s="63">
        <v>23.9</v>
      </c>
      <c r="D911" s="63">
        <v>18.2</v>
      </c>
      <c r="E911" s="63">
        <v>34.130000000000003</v>
      </c>
      <c r="F911" s="63">
        <v>56.188291139240505</v>
      </c>
    </row>
    <row r="912" spans="2:6" x14ac:dyDescent="0.25">
      <c r="B912" s="15" t="s">
        <v>34</v>
      </c>
      <c r="C912" s="63"/>
      <c r="D912" s="63"/>
      <c r="E912" s="98" t="s">
        <v>303</v>
      </c>
      <c r="F912" s="63">
        <v>18.07</v>
      </c>
    </row>
    <row r="913" spans="2:6" x14ac:dyDescent="0.25">
      <c r="B913" s="15" t="s">
        <v>35</v>
      </c>
      <c r="C913" s="63">
        <v>25.79</v>
      </c>
      <c r="D913" s="63">
        <v>24.54</v>
      </c>
      <c r="E913" s="63">
        <v>49.08</v>
      </c>
      <c r="F913" s="63">
        <v>56.978680758017489</v>
      </c>
    </row>
    <row r="914" spans="2:6" x14ac:dyDescent="0.25">
      <c r="B914" s="15" t="s">
        <v>36</v>
      </c>
      <c r="C914" s="63">
        <v>11.9</v>
      </c>
      <c r="D914" s="63">
        <v>13.2</v>
      </c>
      <c r="E914" s="63">
        <v>25.43</v>
      </c>
      <c r="F914" s="63">
        <v>83.065569272976674</v>
      </c>
    </row>
    <row r="915" spans="2:6" x14ac:dyDescent="0.25">
      <c r="B915" s="15" t="s">
        <v>37</v>
      </c>
      <c r="C915" s="63">
        <v>3.6</v>
      </c>
      <c r="D915" s="63">
        <v>3.1</v>
      </c>
      <c r="E915" s="63">
        <v>8.51</v>
      </c>
      <c r="F915" s="63">
        <v>42.335443037974684</v>
      </c>
    </row>
    <row r="916" spans="2:6" x14ac:dyDescent="0.25">
      <c r="B916" s="15" t="s">
        <v>38</v>
      </c>
      <c r="C916" s="63">
        <v>3</v>
      </c>
      <c r="D916" s="63">
        <v>2.1</v>
      </c>
      <c r="E916" s="63">
        <v>9.93</v>
      </c>
      <c r="F916" s="63">
        <v>3.1386138613861387</v>
      </c>
    </row>
    <row r="917" spans="2:6" x14ac:dyDescent="0.25">
      <c r="B917" s="15" t="s">
        <v>39</v>
      </c>
      <c r="C917" s="63">
        <v>14.47</v>
      </c>
      <c r="D917" s="63">
        <v>9.2799999999999994</v>
      </c>
      <c r="E917" s="63">
        <v>8.39</v>
      </c>
      <c r="F917" s="63">
        <v>38.7405869324474</v>
      </c>
    </row>
    <row r="918" spans="2:6" x14ac:dyDescent="0.25">
      <c r="B918" s="15" t="s">
        <v>40</v>
      </c>
      <c r="C918" s="63">
        <v>3.1</v>
      </c>
      <c r="D918" s="63">
        <v>0.9</v>
      </c>
      <c r="E918" s="63">
        <v>16.489999999999998</v>
      </c>
      <c r="F918" s="63">
        <v>45.258547008547012</v>
      </c>
    </row>
    <row r="919" spans="2:6" x14ac:dyDescent="0.25">
      <c r="B919" s="15" t="s">
        <v>41</v>
      </c>
      <c r="C919" s="63"/>
      <c r="D919" s="63"/>
      <c r="E919" s="63">
        <v>8.36</v>
      </c>
      <c r="F919" s="63">
        <v>0</v>
      </c>
    </row>
    <row r="920" spans="2:6" x14ac:dyDescent="0.25">
      <c r="B920" s="15" t="s">
        <v>42</v>
      </c>
      <c r="C920" s="63">
        <v>19.5</v>
      </c>
      <c r="D920" s="63">
        <v>13.1</v>
      </c>
      <c r="E920" s="63">
        <v>14.04</v>
      </c>
      <c r="F920" s="63">
        <v>29.713976945244958</v>
      </c>
    </row>
    <row r="921" spans="2:6" x14ac:dyDescent="0.25">
      <c r="B921" s="51" t="s">
        <v>43</v>
      </c>
      <c r="C921" s="64">
        <v>11.3</v>
      </c>
      <c r="D921" s="64">
        <v>4</v>
      </c>
      <c r="E921" s="64">
        <v>10.85</v>
      </c>
      <c r="F921" s="64">
        <v>40.305555555555557</v>
      </c>
    </row>
    <row r="922" spans="2:6" x14ac:dyDescent="0.25">
      <c r="B922" s="27" t="s">
        <v>0</v>
      </c>
      <c r="C922" s="65">
        <v>14.6</v>
      </c>
      <c r="D922" s="65">
        <v>13.8</v>
      </c>
      <c r="E922" s="65">
        <v>26</v>
      </c>
      <c r="F922" s="65">
        <v>63.76</v>
      </c>
    </row>
    <row r="925" spans="2:6" x14ac:dyDescent="0.25">
      <c r="B925" s="12"/>
      <c r="C925" s="12">
        <v>2022</v>
      </c>
      <c r="D925" s="12">
        <v>2023</v>
      </c>
      <c r="E925" s="12">
        <v>2024</v>
      </c>
      <c r="F925" s="12">
        <v>2025</v>
      </c>
    </row>
    <row r="926" spans="2:6" x14ac:dyDescent="0.25">
      <c r="B926" s="12"/>
      <c r="C926" s="12" t="s">
        <v>83</v>
      </c>
      <c r="D926" s="12" t="s">
        <v>83</v>
      </c>
      <c r="E926" s="12" t="s">
        <v>83</v>
      </c>
      <c r="F926" s="12" t="s">
        <v>83</v>
      </c>
    </row>
    <row r="927" spans="2:6" x14ac:dyDescent="0.25">
      <c r="B927" s="120" t="s">
        <v>523</v>
      </c>
      <c r="C927" s="120"/>
      <c r="D927" s="120"/>
      <c r="E927" s="120"/>
      <c r="F927" s="92"/>
    </row>
    <row r="928" spans="2:6" x14ac:dyDescent="0.25">
      <c r="B928" s="15" t="s">
        <v>91</v>
      </c>
      <c r="C928" s="49">
        <v>4.7</v>
      </c>
      <c r="D928" s="49">
        <v>8.6</v>
      </c>
      <c r="E928" s="49">
        <v>17.55</v>
      </c>
      <c r="F928" s="99">
        <v>38.155405405405403</v>
      </c>
    </row>
    <row r="929" spans="2:6" x14ac:dyDescent="0.25">
      <c r="B929" s="15" t="s">
        <v>92</v>
      </c>
      <c r="C929" s="49">
        <v>7.8</v>
      </c>
      <c r="D929" s="49">
        <v>4.5999999999999996</v>
      </c>
      <c r="E929" s="49">
        <v>14.06</v>
      </c>
      <c r="F929" s="49">
        <v>31.551470588235293</v>
      </c>
    </row>
    <row r="930" spans="2:6" x14ac:dyDescent="0.25">
      <c r="B930" s="15" t="s">
        <v>93</v>
      </c>
      <c r="C930" s="50">
        <v>26.2</v>
      </c>
      <c r="D930" s="50">
        <v>18.899999999999999</v>
      </c>
      <c r="E930" s="50">
        <v>40.07</v>
      </c>
      <c r="F930" s="50">
        <v>47.163043478260867</v>
      </c>
    </row>
    <row r="931" spans="2:6" x14ac:dyDescent="0.25">
      <c r="B931" s="15" t="s">
        <v>94</v>
      </c>
      <c r="C931" s="50">
        <v>22.7</v>
      </c>
      <c r="D931" s="50">
        <v>17.899999999999999</v>
      </c>
      <c r="E931" s="50">
        <v>31.57</v>
      </c>
      <c r="F931" s="50">
        <v>59.895089285714285</v>
      </c>
    </row>
    <row r="932" spans="2:6" x14ac:dyDescent="0.25">
      <c r="B932" s="15" t="s">
        <v>95</v>
      </c>
      <c r="C932" s="49"/>
      <c r="D932" s="49"/>
      <c r="E932" s="100" t="s">
        <v>303</v>
      </c>
      <c r="F932" s="49">
        <v>17.899999999999999</v>
      </c>
    </row>
    <row r="933" spans="2:6" x14ac:dyDescent="0.25">
      <c r="B933" s="15" t="s">
        <v>96</v>
      </c>
      <c r="C933" s="49"/>
      <c r="D933" s="49"/>
      <c r="E933" s="100" t="s">
        <v>303</v>
      </c>
      <c r="F933" s="49">
        <v>18.5</v>
      </c>
    </row>
    <row r="934" spans="2:6" x14ac:dyDescent="0.25">
      <c r="B934" s="15" t="s">
        <v>97</v>
      </c>
      <c r="C934" s="50">
        <v>28.14</v>
      </c>
      <c r="D934" s="50">
        <v>28.98</v>
      </c>
      <c r="E934" s="50">
        <v>54.79</v>
      </c>
      <c r="F934" s="50">
        <v>56.512770137524555</v>
      </c>
    </row>
    <row r="935" spans="2:6" x14ac:dyDescent="0.25">
      <c r="B935" s="15" t="s">
        <v>98</v>
      </c>
      <c r="C935" s="50">
        <v>24.44</v>
      </c>
      <c r="D935" s="50">
        <v>21.98</v>
      </c>
      <c r="E935" s="50">
        <v>45.68</v>
      </c>
      <c r="F935" s="50">
        <v>57.253476245654696</v>
      </c>
    </row>
    <row r="936" spans="2:6" x14ac:dyDescent="0.25">
      <c r="B936" s="15" t="s">
        <v>99</v>
      </c>
      <c r="C936" s="49">
        <v>12.3</v>
      </c>
      <c r="D936" s="49">
        <v>15.1</v>
      </c>
      <c r="E936" s="49">
        <v>28.51</v>
      </c>
      <c r="F936" s="49">
        <v>96.663538873994639</v>
      </c>
    </row>
    <row r="937" spans="2:6" x14ac:dyDescent="0.25">
      <c r="B937" s="15" t="s">
        <v>100</v>
      </c>
      <c r="C937" s="49">
        <v>11.6</v>
      </c>
      <c r="D937" s="49">
        <v>11.9</v>
      </c>
      <c r="E937" s="49">
        <v>23.27</v>
      </c>
      <c r="F937" s="49">
        <v>73.642359498374361</v>
      </c>
    </row>
    <row r="938" spans="2:6" x14ac:dyDescent="0.25">
      <c r="B938" s="15" t="s">
        <v>101</v>
      </c>
      <c r="C938" s="50">
        <v>3</v>
      </c>
      <c r="D938" s="50">
        <v>3.3</v>
      </c>
      <c r="E938" s="50">
        <v>8.06</v>
      </c>
      <c r="F938" s="50">
        <v>57.842261904761905</v>
      </c>
    </row>
    <row r="939" spans="2:6" x14ac:dyDescent="0.25">
      <c r="B939" s="15" t="s">
        <v>102</v>
      </c>
      <c r="C939" s="50">
        <v>4.2</v>
      </c>
      <c r="D939" s="50">
        <v>2.8</v>
      </c>
      <c r="E939" s="50">
        <v>9.02</v>
      </c>
      <c r="F939" s="50">
        <v>24.733108108108109</v>
      </c>
    </row>
    <row r="940" spans="2:6" x14ac:dyDescent="0.25">
      <c r="B940" s="15" t="s">
        <v>103</v>
      </c>
      <c r="C940" s="49">
        <v>0.7</v>
      </c>
      <c r="D940" s="49">
        <v>5.0999999999999996</v>
      </c>
      <c r="E940" s="49">
        <v>7.97</v>
      </c>
      <c r="F940" s="49">
        <v>3.0606060606060606</v>
      </c>
    </row>
    <row r="941" spans="2:6" x14ac:dyDescent="0.25">
      <c r="B941" s="15" t="s">
        <v>104</v>
      </c>
      <c r="C941" s="49">
        <v>4.4000000000000004</v>
      </c>
      <c r="D941" s="49">
        <v>0.5</v>
      </c>
      <c r="E941" s="49">
        <v>10.95</v>
      </c>
      <c r="F941" s="49">
        <v>3.1764705882352939</v>
      </c>
    </row>
    <row r="942" spans="2:6" x14ac:dyDescent="0.25">
      <c r="B942" s="15" t="s">
        <v>105</v>
      </c>
      <c r="C942" s="50">
        <v>13.7</v>
      </c>
      <c r="D942" s="50">
        <v>8.3000000000000007</v>
      </c>
      <c r="E942" s="50">
        <v>9.5</v>
      </c>
      <c r="F942" s="50">
        <v>52.580357142857146</v>
      </c>
    </row>
    <row r="943" spans="2:6" x14ac:dyDescent="0.25">
      <c r="B943" s="15" t="s">
        <v>106</v>
      </c>
      <c r="C943" s="50">
        <v>14.82</v>
      </c>
      <c r="D943" s="50">
        <v>9.75</v>
      </c>
      <c r="E943" s="50">
        <v>7.84</v>
      </c>
      <c r="F943" s="50">
        <v>31.576470588235296</v>
      </c>
    </row>
    <row r="944" spans="2:6" x14ac:dyDescent="0.25">
      <c r="B944" s="15" t="s">
        <v>107</v>
      </c>
      <c r="C944" s="49">
        <v>2.8</v>
      </c>
      <c r="D944" s="49">
        <v>0.1</v>
      </c>
      <c r="E944" s="49">
        <v>17.260000000000002</v>
      </c>
      <c r="F944" s="49">
        <v>29.972222222222221</v>
      </c>
    </row>
    <row r="945" spans="2:6" x14ac:dyDescent="0.25">
      <c r="B945" s="15" t="s">
        <v>108</v>
      </c>
      <c r="C945" s="49">
        <v>3.4</v>
      </c>
      <c r="D945" s="49">
        <v>1.7</v>
      </c>
      <c r="E945" s="49">
        <v>15.75</v>
      </c>
      <c r="F945" s="49">
        <v>25.69047619047619</v>
      </c>
    </row>
    <row r="946" spans="2:6" x14ac:dyDescent="0.25">
      <c r="B946" s="15" t="s">
        <v>109</v>
      </c>
      <c r="C946" s="50"/>
      <c r="D946" s="50"/>
      <c r="E946" s="50">
        <v>8.65</v>
      </c>
      <c r="F946" s="50">
        <v>0</v>
      </c>
    </row>
    <row r="947" spans="2:6" x14ac:dyDescent="0.25">
      <c r="B947" s="15" t="s">
        <v>110</v>
      </c>
      <c r="C947" s="50"/>
      <c r="D947" s="50"/>
      <c r="E947" s="50">
        <v>7.95</v>
      </c>
      <c r="F947" s="50">
        <v>0</v>
      </c>
    </row>
    <row r="948" spans="2:6" x14ac:dyDescent="0.25">
      <c r="B948" s="15" t="s">
        <v>111</v>
      </c>
      <c r="C948" s="49">
        <v>22.2</v>
      </c>
      <c r="D948" s="49">
        <v>16.100000000000001</v>
      </c>
      <c r="E948" s="49">
        <v>15.84</v>
      </c>
      <c r="F948" s="49">
        <v>27.129032258064516</v>
      </c>
    </row>
    <row r="949" spans="2:6" x14ac:dyDescent="0.25">
      <c r="B949" s="15" t="s">
        <v>112</v>
      </c>
      <c r="C949" s="49">
        <v>17.8</v>
      </c>
      <c r="D949" s="49">
        <v>11.2</v>
      </c>
      <c r="E949" s="49">
        <v>12.69</v>
      </c>
      <c r="F949" s="49">
        <v>31.80078125</v>
      </c>
    </row>
    <row r="950" spans="2:6" x14ac:dyDescent="0.25">
      <c r="B950" s="15" t="s">
        <v>113</v>
      </c>
      <c r="C950" s="50">
        <v>14.5</v>
      </c>
      <c r="D950" s="50">
        <v>7.5</v>
      </c>
      <c r="E950" s="50">
        <v>7</v>
      </c>
      <c r="F950" s="50">
        <v>10.653846153846153</v>
      </c>
    </row>
    <row r="951" spans="2:6" x14ac:dyDescent="0.25">
      <c r="B951" s="15" t="s">
        <v>114</v>
      </c>
      <c r="C951" s="50">
        <v>10</v>
      </c>
      <c r="D951" s="50">
        <v>2.6</v>
      </c>
      <c r="E951" s="50">
        <v>12.47</v>
      </c>
      <c r="F951" s="50">
        <v>52.3515625</v>
      </c>
    </row>
    <row r="952" spans="2:6" x14ac:dyDescent="0.25">
      <c r="B952" s="28" t="s">
        <v>115</v>
      </c>
      <c r="C952" s="66">
        <v>14.7</v>
      </c>
      <c r="D952" s="66">
        <v>15.4</v>
      </c>
      <c r="E952" s="66">
        <v>28.77</v>
      </c>
      <c r="F952" s="66">
        <v>73.02</v>
      </c>
    </row>
    <row r="953" spans="2:6" x14ac:dyDescent="0.25">
      <c r="B953" s="30" t="s">
        <v>116</v>
      </c>
      <c r="C953" s="67">
        <v>14.5</v>
      </c>
      <c r="D953" s="67">
        <v>12.7</v>
      </c>
      <c r="E953" s="67">
        <v>24.18</v>
      </c>
      <c r="F953" s="67">
        <v>57.67</v>
      </c>
    </row>
    <row r="956" spans="2:6" x14ac:dyDescent="0.25">
      <c r="B956" s="12"/>
      <c r="C956" s="12">
        <v>2022</v>
      </c>
      <c r="D956" s="12">
        <v>2023</v>
      </c>
      <c r="E956" s="12">
        <v>2024</v>
      </c>
      <c r="F956" s="12">
        <v>2025</v>
      </c>
    </row>
    <row r="957" spans="2:6" x14ac:dyDescent="0.25">
      <c r="B957" s="12"/>
      <c r="C957" s="12" t="s">
        <v>83</v>
      </c>
      <c r="D957" s="12" t="s">
        <v>83</v>
      </c>
      <c r="E957" s="12" t="s">
        <v>83</v>
      </c>
      <c r="F957" s="12" t="s">
        <v>83</v>
      </c>
    </row>
    <row r="958" spans="2:6" x14ac:dyDescent="0.25">
      <c r="B958" s="120" t="s">
        <v>524</v>
      </c>
      <c r="C958" s="120"/>
      <c r="D958" s="120"/>
      <c r="E958" s="120"/>
      <c r="F958" s="92"/>
    </row>
    <row r="959" spans="2:6" x14ac:dyDescent="0.25">
      <c r="B959" s="15" t="s">
        <v>345</v>
      </c>
      <c r="C959" s="49">
        <v>37.799999999999997</v>
      </c>
      <c r="D959" s="49">
        <v>0.6</v>
      </c>
      <c r="E959" s="49">
        <v>10.5</v>
      </c>
      <c r="F959" s="99">
        <v>2.7804227766139784E-2</v>
      </c>
    </row>
    <row r="960" spans="2:6" x14ac:dyDescent="0.25">
      <c r="B960" s="15" t="s">
        <v>347</v>
      </c>
      <c r="C960" s="49">
        <v>5.3</v>
      </c>
      <c r="D960" s="49">
        <v>8.6999999999999993</v>
      </c>
      <c r="E960" s="49">
        <v>17.5</v>
      </c>
      <c r="F960" s="49">
        <v>37.363636363636367</v>
      </c>
    </row>
    <row r="961" spans="2:6" x14ac:dyDescent="0.25">
      <c r="B961" s="15" t="s">
        <v>351</v>
      </c>
      <c r="C961" s="49">
        <v>5.2</v>
      </c>
      <c r="D961" s="49">
        <v>6.5</v>
      </c>
      <c r="E961" s="49">
        <v>16.7</v>
      </c>
      <c r="F961" s="49">
        <v>37.208064516129035</v>
      </c>
    </row>
    <row r="962" spans="2:6" x14ac:dyDescent="0.25">
      <c r="B962" s="15" t="s">
        <v>355</v>
      </c>
      <c r="C962" s="49">
        <v>0</v>
      </c>
      <c r="D962" s="49">
        <v>0</v>
      </c>
      <c r="E962" s="49">
        <v>0.3</v>
      </c>
      <c r="F962" s="49">
        <v>7.1428571428571425E-2</v>
      </c>
    </row>
    <row r="963" spans="2:6" x14ac:dyDescent="0.25">
      <c r="B963" s="15" t="s">
        <v>357</v>
      </c>
      <c r="C963" s="50">
        <v>45.3</v>
      </c>
      <c r="D963" s="50">
        <v>10.6</v>
      </c>
      <c r="E963" s="50">
        <v>28.4</v>
      </c>
      <c r="F963" s="50">
        <v>6.8082270043801185E-2</v>
      </c>
    </row>
    <row r="964" spans="2:6" x14ac:dyDescent="0.25">
      <c r="B964" s="15" t="s">
        <v>361</v>
      </c>
      <c r="C964" s="50">
        <v>22.9</v>
      </c>
      <c r="D964" s="50">
        <v>21.4</v>
      </c>
      <c r="E964" s="50">
        <v>39</v>
      </c>
      <c r="F964" s="50">
        <v>75.225961538461533</v>
      </c>
    </row>
    <row r="965" spans="2:6" x14ac:dyDescent="0.25">
      <c r="B965" s="15" t="s">
        <v>364</v>
      </c>
      <c r="C965" s="50">
        <v>22.3</v>
      </c>
      <c r="D965" s="50">
        <v>18.8</v>
      </c>
      <c r="E965" s="50">
        <v>33.9</v>
      </c>
      <c r="F965" s="50">
        <v>49.430232558139537</v>
      </c>
    </row>
    <row r="966" spans="2:6" x14ac:dyDescent="0.25">
      <c r="B966" s="15" t="s">
        <v>367</v>
      </c>
      <c r="C966" s="50">
        <v>1.3</v>
      </c>
      <c r="D966" s="50">
        <v>0</v>
      </c>
      <c r="E966" s="50">
        <v>0</v>
      </c>
      <c r="F966" s="50">
        <v>0</v>
      </c>
    </row>
    <row r="967" spans="2:6" x14ac:dyDescent="0.25">
      <c r="B967" s="15" t="s">
        <v>368</v>
      </c>
      <c r="C967" s="49"/>
      <c r="D967" s="49"/>
      <c r="E967" s="100" t="s">
        <v>303</v>
      </c>
      <c r="F967" s="49">
        <v>20</v>
      </c>
    </row>
    <row r="968" spans="2:6" x14ac:dyDescent="0.25">
      <c r="B968" s="15" t="s">
        <v>369</v>
      </c>
      <c r="C968" s="49"/>
      <c r="D968" s="49"/>
      <c r="E968" s="100" t="s">
        <v>303</v>
      </c>
      <c r="F968" s="49">
        <v>16.22</v>
      </c>
    </row>
    <row r="969" spans="2:6" x14ac:dyDescent="0.25">
      <c r="B969" s="15" t="s">
        <v>371</v>
      </c>
      <c r="C969" s="49"/>
      <c r="D969" s="49"/>
      <c r="E969" s="100" t="s">
        <v>303</v>
      </c>
      <c r="F969" s="49">
        <v>18.75</v>
      </c>
    </row>
    <row r="970" spans="2:6" x14ac:dyDescent="0.25">
      <c r="B970" s="15" t="s">
        <v>375</v>
      </c>
      <c r="C970" s="49"/>
      <c r="D970" s="49"/>
      <c r="E970" s="100" t="s">
        <v>303</v>
      </c>
      <c r="F970" s="49">
        <v>0</v>
      </c>
    </row>
    <row r="971" spans="2:6" x14ac:dyDescent="0.25">
      <c r="B971" s="15" t="s">
        <v>376</v>
      </c>
      <c r="C971" s="50">
        <v>47.18</v>
      </c>
      <c r="D971" s="50">
        <v>15.85</v>
      </c>
      <c r="E971" s="50">
        <v>20</v>
      </c>
      <c r="F971" s="50">
        <v>0.12385736050276137</v>
      </c>
    </row>
    <row r="972" spans="2:6" x14ac:dyDescent="0.25">
      <c r="B972" s="15" t="s">
        <v>378</v>
      </c>
      <c r="C972" s="50">
        <v>31.21</v>
      </c>
      <c r="D972" s="50">
        <v>18.57</v>
      </c>
      <c r="E972" s="50">
        <v>46.2</v>
      </c>
      <c r="F972" s="50">
        <v>59.236842105263158</v>
      </c>
    </row>
    <row r="973" spans="2:6" x14ac:dyDescent="0.25">
      <c r="B973" s="15" t="s">
        <v>382</v>
      </c>
      <c r="C973" s="50">
        <v>24.62</v>
      </c>
      <c r="D973" s="50">
        <v>28.8</v>
      </c>
      <c r="E973" s="50">
        <v>56</v>
      </c>
      <c r="F973" s="50">
        <v>59.768356643356647</v>
      </c>
    </row>
    <row r="974" spans="2:6" x14ac:dyDescent="0.25">
      <c r="B974" s="15" t="s">
        <v>385</v>
      </c>
      <c r="C974" s="50">
        <v>9.82</v>
      </c>
      <c r="D974" s="50">
        <v>4.83</v>
      </c>
      <c r="E974" s="50">
        <v>1.1000000000000001</v>
      </c>
      <c r="F974" s="50">
        <v>21.274456521739129</v>
      </c>
    </row>
    <row r="975" spans="2:6" x14ac:dyDescent="0.25">
      <c r="B975" s="15" t="s">
        <v>386</v>
      </c>
      <c r="C975" s="49">
        <v>44.8</v>
      </c>
      <c r="D975" s="49">
        <v>1.8</v>
      </c>
      <c r="E975" s="49">
        <v>19.600000000000001</v>
      </c>
      <c r="F975" s="49">
        <v>38.61451612903226</v>
      </c>
    </row>
    <row r="976" spans="2:6" x14ac:dyDescent="0.25">
      <c r="B976" s="15" t="s">
        <v>388</v>
      </c>
      <c r="C976" s="49">
        <v>8.6</v>
      </c>
      <c r="D976" s="49">
        <v>11.1</v>
      </c>
      <c r="E976" s="49">
        <v>24.6</v>
      </c>
      <c r="F976" s="49">
        <v>67.807921635434411</v>
      </c>
    </row>
    <row r="977" spans="2:6" x14ac:dyDescent="0.25">
      <c r="B977" s="15" t="s">
        <v>389</v>
      </c>
      <c r="C977" s="49">
        <v>12.3</v>
      </c>
      <c r="D977" s="49">
        <v>16.399999999999999</v>
      </c>
      <c r="E977" s="49">
        <v>28.8</v>
      </c>
      <c r="F977" s="49">
        <v>102.66197349739707</v>
      </c>
    </row>
    <row r="978" spans="2:6" x14ac:dyDescent="0.25">
      <c r="B978" s="15" t="s">
        <v>390</v>
      </c>
      <c r="C978" s="49">
        <v>2.5</v>
      </c>
      <c r="D978" s="49">
        <v>0.1</v>
      </c>
      <c r="E978" s="49">
        <v>0.5</v>
      </c>
      <c r="F978" s="49">
        <v>1.2684729064039408</v>
      </c>
    </row>
    <row r="979" spans="2:6" x14ac:dyDescent="0.25">
      <c r="B979" s="15" t="s">
        <v>391</v>
      </c>
      <c r="C979" s="50">
        <v>31.1</v>
      </c>
      <c r="D979" s="50">
        <v>9.1</v>
      </c>
      <c r="E979" s="50">
        <v>14.4</v>
      </c>
      <c r="F979" s="50">
        <v>3.775471338792611E-2</v>
      </c>
    </row>
    <row r="980" spans="2:6" x14ac:dyDescent="0.25">
      <c r="B980" s="15" t="s">
        <v>394</v>
      </c>
      <c r="C980" s="50">
        <v>3.1</v>
      </c>
      <c r="D980" s="50">
        <v>4.5</v>
      </c>
      <c r="E980" s="50">
        <v>9.3000000000000007</v>
      </c>
      <c r="F980" s="50">
        <v>72.487068965517238</v>
      </c>
    </row>
    <row r="981" spans="2:6" x14ac:dyDescent="0.25">
      <c r="B981" s="15" t="s">
        <v>395</v>
      </c>
      <c r="C981" s="50">
        <v>2.2000000000000002</v>
      </c>
      <c r="D981" s="50">
        <v>2</v>
      </c>
      <c r="E981" s="50">
        <v>8</v>
      </c>
      <c r="F981" s="50">
        <v>26.117088607594937</v>
      </c>
    </row>
    <row r="982" spans="2:6" x14ac:dyDescent="0.25">
      <c r="B982" s="15" t="s">
        <v>397</v>
      </c>
      <c r="C982" s="50">
        <v>0</v>
      </c>
      <c r="D982" s="50">
        <v>0</v>
      </c>
      <c r="E982" s="50">
        <v>0</v>
      </c>
      <c r="F982" s="50">
        <v>3.125</v>
      </c>
    </row>
    <row r="983" spans="2:6" x14ac:dyDescent="0.25">
      <c r="B983" s="15" t="s">
        <v>398</v>
      </c>
      <c r="C983" s="49">
        <v>36</v>
      </c>
      <c r="D983" s="49">
        <v>1.1000000000000001</v>
      </c>
      <c r="E983" s="49">
        <v>15.3</v>
      </c>
      <c r="F983" s="49">
        <v>1.6187392877547134E-3</v>
      </c>
    </row>
    <row r="984" spans="2:6" x14ac:dyDescent="0.25">
      <c r="B984" s="15" t="s">
        <v>399</v>
      </c>
      <c r="C984" s="49">
        <v>1.4</v>
      </c>
      <c r="D984" s="49">
        <v>0.4</v>
      </c>
      <c r="E984" s="49">
        <v>12.4</v>
      </c>
      <c r="F984" s="49">
        <v>3.4666666666666668</v>
      </c>
    </row>
    <row r="985" spans="2:6" x14ac:dyDescent="0.25">
      <c r="B985" s="15" t="s">
        <v>401</v>
      </c>
      <c r="C985" s="49">
        <v>1.2</v>
      </c>
      <c r="D985" s="49">
        <v>2.9</v>
      </c>
      <c r="E985" s="49">
        <v>8.8000000000000007</v>
      </c>
      <c r="F985" s="49">
        <v>3.1451612903225805</v>
      </c>
    </row>
    <row r="986" spans="2:6" x14ac:dyDescent="0.25">
      <c r="B986" s="15" t="s">
        <v>403</v>
      </c>
      <c r="C986" s="49">
        <v>0</v>
      </c>
      <c r="D986" s="49">
        <v>0</v>
      </c>
      <c r="E986" s="49">
        <v>1.8</v>
      </c>
      <c r="F986" s="49">
        <v>0.33333333333333331</v>
      </c>
    </row>
    <row r="987" spans="2:6" x14ac:dyDescent="0.25">
      <c r="B987" s="15" t="s">
        <v>404</v>
      </c>
      <c r="C987" s="50">
        <v>37.130000000000003</v>
      </c>
      <c r="D987" s="50">
        <v>0.9</v>
      </c>
      <c r="E987" s="50">
        <v>10.199999999999999</v>
      </c>
      <c r="F987" s="50">
        <v>4.4539135402780421E-2</v>
      </c>
    </row>
    <row r="988" spans="2:6" x14ac:dyDescent="0.25">
      <c r="B988" s="15" t="s">
        <v>407</v>
      </c>
      <c r="C988" s="50">
        <v>12.16</v>
      </c>
      <c r="D988" s="50">
        <v>8.07</v>
      </c>
      <c r="E988" s="50">
        <v>7.7</v>
      </c>
      <c r="F988" s="50">
        <v>35.942887931034484</v>
      </c>
    </row>
    <row r="989" spans="2:6" x14ac:dyDescent="0.25">
      <c r="B989" s="15" t="s">
        <v>408</v>
      </c>
      <c r="C989" s="50">
        <v>17.63</v>
      </c>
      <c r="D989" s="50">
        <v>11.19</v>
      </c>
      <c r="E989" s="50">
        <v>9.6999999999999993</v>
      </c>
      <c r="F989" s="50">
        <v>44.745726495726494</v>
      </c>
    </row>
    <row r="990" spans="2:6" x14ac:dyDescent="0.25">
      <c r="B990" s="15" t="s">
        <v>409</v>
      </c>
      <c r="C990" s="50">
        <v>0</v>
      </c>
      <c r="D990" s="50">
        <v>0.46</v>
      </c>
      <c r="E990" s="50">
        <v>0</v>
      </c>
      <c r="F990" s="50">
        <v>0</v>
      </c>
    </row>
    <row r="991" spans="2:6" x14ac:dyDescent="0.25">
      <c r="B991" s="15" t="s">
        <v>410</v>
      </c>
      <c r="C991" s="49">
        <v>22.1</v>
      </c>
      <c r="D991" s="49">
        <v>0</v>
      </c>
      <c r="E991" s="49">
        <v>9.4</v>
      </c>
      <c r="F991" s="49">
        <v>8.8078461245477049E-3</v>
      </c>
    </row>
    <row r="992" spans="2:6" x14ac:dyDescent="0.25">
      <c r="B992" s="15" t="s">
        <v>413</v>
      </c>
      <c r="C992" s="49">
        <v>3</v>
      </c>
      <c r="D992" s="49">
        <v>0.7</v>
      </c>
      <c r="E992" s="49">
        <v>21.7</v>
      </c>
      <c r="F992" s="49">
        <v>75.61702127659575</v>
      </c>
    </row>
    <row r="993" spans="2:6" x14ac:dyDescent="0.25">
      <c r="B993" s="15" t="s">
        <v>414</v>
      </c>
      <c r="C993" s="49">
        <v>0.3</v>
      </c>
      <c r="D993" s="49">
        <v>1.1000000000000001</v>
      </c>
      <c r="E993" s="49">
        <v>13.4</v>
      </c>
      <c r="F993" s="49">
        <v>27.028688524590162</v>
      </c>
    </row>
    <row r="994" spans="2:6" x14ac:dyDescent="0.25">
      <c r="B994" s="15" t="s">
        <v>416</v>
      </c>
      <c r="C994" s="49">
        <v>0</v>
      </c>
      <c r="D994" s="49">
        <v>0</v>
      </c>
      <c r="E994" s="49">
        <v>0</v>
      </c>
      <c r="F994" s="49">
        <v>0</v>
      </c>
    </row>
    <row r="995" spans="2:6" x14ac:dyDescent="0.25">
      <c r="B995" s="15" t="s">
        <v>417</v>
      </c>
      <c r="C995" s="50"/>
      <c r="D995" s="50"/>
      <c r="E995" s="50">
        <v>5.8</v>
      </c>
      <c r="F995" s="50">
        <v>0</v>
      </c>
    </row>
    <row r="996" spans="2:6" x14ac:dyDescent="0.25">
      <c r="B996" s="15" t="s">
        <v>420</v>
      </c>
      <c r="C996" s="50"/>
      <c r="D996" s="50"/>
      <c r="E996" s="50">
        <v>9.4</v>
      </c>
      <c r="F996" s="50">
        <v>0</v>
      </c>
    </row>
    <row r="997" spans="2:6" x14ac:dyDescent="0.25">
      <c r="B997" s="15" t="s">
        <v>421</v>
      </c>
      <c r="C997" s="50"/>
      <c r="D997" s="50"/>
      <c r="E997" s="50">
        <v>7.7</v>
      </c>
      <c r="F997" s="50">
        <v>0</v>
      </c>
    </row>
    <row r="998" spans="2:6" x14ac:dyDescent="0.25">
      <c r="B998" s="15" t="s">
        <v>422</v>
      </c>
      <c r="C998" s="50"/>
      <c r="D998" s="50"/>
      <c r="E998" s="50">
        <v>0</v>
      </c>
      <c r="F998" s="50">
        <v>0</v>
      </c>
    </row>
    <row r="999" spans="2:6" x14ac:dyDescent="0.25">
      <c r="B999" s="15" t="s">
        <v>423</v>
      </c>
      <c r="C999" s="49">
        <v>46.9</v>
      </c>
      <c r="D999" s="49">
        <v>4</v>
      </c>
      <c r="E999" s="49">
        <v>9</v>
      </c>
      <c r="F999" s="49">
        <v>0.10857455722719482</v>
      </c>
    </row>
    <row r="1000" spans="2:6" x14ac:dyDescent="0.25">
      <c r="B1000" s="15" t="s">
        <v>425</v>
      </c>
      <c r="C1000" s="49">
        <v>20.100000000000001</v>
      </c>
      <c r="D1000" s="49">
        <v>15.6</v>
      </c>
      <c r="E1000" s="49">
        <v>16.5</v>
      </c>
      <c r="F1000" s="49">
        <v>26.540384615384614</v>
      </c>
    </row>
    <row r="1001" spans="2:6" x14ac:dyDescent="0.25">
      <c r="B1001" s="15" t="s">
        <v>428</v>
      </c>
      <c r="C1001" s="49">
        <v>16.899999999999999</v>
      </c>
      <c r="D1001" s="49">
        <v>12.9</v>
      </c>
      <c r="E1001" s="49">
        <v>13.4</v>
      </c>
      <c r="F1001" s="49">
        <v>29.77734375</v>
      </c>
    </row>
    <row r="1002" spans="2:6" x14ac:dyDescent="0.25">
      <c r="B1002" s="15" t="s">
        <v>430</v>
      </c>
      <c r="C1002" s="49">
        <v>0</v>
      </c>
      <c r="D1002" s="49">
        <v>0</v>
      </c>
      <c r="E1002" s="49">
        <v>0.7</v>
      </c>
      <c r="F1002" s="49">
        <v>0.5</v>
      </c>
    </row>
    <row r="1003" spans="2:6" x14ac:dyDescent="0.25">
      <c r="B1003" s="15" t="s">
        <v>431</v>
      </c>
      <c r="C1003" s="50">
        <v>18</v>
      </c>
      <c r="D1003" s="50">
        <v>0</v>
      </c>
      <c r="E1003" s="50">
        <v>6.5</v>
      </c>
      <c r="F1003" s="50">
        <v>9.045896019805752E-3</v>
      </c>
    </row>
    <row r="1004" spans="2:6" x14ac:dyDescent="0.25">
      <c r="B1004" s="15" t="s">
        <v>432</v>
      </c>
      <c r="C1004" s="50">
        <v>10.6</v>
      </c>
      <c r="D1004" s="50">
        <v>12.1</v>
      </c>
      <c r="E1004" s="50">
        <v>12.7</v>
      </c>
      <c r="F1004" s="50">
        <v>19.100000000000001</v>
      </c>
    </row>
    <row r="1005" spans="2:6" x14ac:dyDescent="0.25">
      <c r="B1005" s="15" t="s">
        <v>434</v>
      </c>
      <c r="C1005" s="50">
        <v>15.3</v>
      </c>
      <c r="D1005" s="50">
        <v>2.6</v>
      </c>
      <c r="E1005" s="50">
        <v>11.8</v>
      </c>
      <c r="F1005" s="50">
        <v>52.508333333333333</v>
      </c>
    </row>
    <row r="1006" spans="2:6" x14ac:dyDescent="0.25">
      <c r="B1006" s="51" t="s">
        <v>436</v>
      </c>
      <c r="C1006" s="52">
        <v>0</v>
      </c>
      <c r="D1006" s="52">
        <v>0</v>
      </c>
      <c r="E1006" s="52">
        <v>0</v>
      </c>
      <c r="F1006" s="52">
        <v>0</v>
      </c>
    </row>
    <row r="1007" spans="2:6" x14ac:dyDescent="0.25">
      <c r="B1007" s="28" t="s">
        <v>525</v>
      </c>
      <c r="C1007" s="68">
        <v>41.1</v>
      </c>
      <c r="D1007" s="68">
        <v>3.8</v>
      </c>
      <c r="E1007" s="68">
        <v>17.489999999999998</v>
      </c>
      <c r="F1007" s="68">
        <v>37.72</v>
      </c>
    </row>
    <row r="1008" spans="2:6" x14ac:dyDescent="0.25">
      <c r="B1008" s="39" t="s">
        <v>526</v>
      </c>
      <c r="C1008" s="69">
        <v>13.6</v>
      </c>
      <c r="D1008" s="69">
        <v>11.8</v>
      </c>
      <c r="E1008" s="69">
        <v>25.28</v>
      </c>
      <c r="F1008" s="69">
        <v>58.02</v>
      </c>
    </row>
    <row r="1009" spans="2:6" x14ac:dyDescent="0.25">
      <c r="B1009" s="39" t="s">
        <v>527</v>
      </c>
      <c r="C1009" s="69">
        <v>14.9</v>
      </c>
      <c r="D1009" s="69">
        <v>16.600000000000001</v>
      </c>
      <c r="E1009" s="69">
        <v>29.39</v>
      </c>
      <c r="F1009" s="69">
        <v>73.97</v>
      </c>
    </row>
    <row r="1010" spans="2:6" x14ac:dyDescent="0.25">
      <c r="B1010" s="30" t="s">
        <v>528</v>
      </c>
      <c r="C1010" s="70">
        <v>2.8</v>
      </c>
      <c r="D1010" s="70">
        <v>1</v>
      </c>
      <c r="E1010" s="70">
        <v>0.55000000000000004</v>
      </c>
      <c r="F1010" s="70">
        <v>5.5153562653562656</v>
      </c>
    </row>
    <row r="1013" spans="2:6" x14ac:dyDescent="0.25">
      <c r="B1013" s="12"/>
      <c r="C1013" s="12">
        <v>2022</v>
      </c>
      <c r="D1013" s="12">
        <v>2023</v>
      </c>
      <c r="E1013" s="12">
        <v>2024</v>
      </c>
      <c r="F1013" s="12">
        <v>2025</v>
      </c>
    </row>
    <row r="1014" spans="2:6" x14ac:dyDescent="0.25">
      <c r="B1014" s="12"/>
      <c r="C1014" s="12" t="s">
        <v>86</v>
      </c>
      <c r="D1014" s="12" t="s">
        <v>86</v>
      </c>
      <c r="E1014" s="12" t="s">
        <v>86</v>
      </c>
      <c r="F1014" s="12" t="s">
        <v>86</v>
      </c>
    </row>
    <row r="1015" spans="2:6" x14ac:dyDescent="0.25">
      <c r="B1015" s="13" t="s">
        <v>529</v>
      </c>
      <c r="C1015" s="44"/>
      <c r="D1015" s="44"/>
      <c r="E1015" s="44"/>
      <c r="F1015" s="44"/>
    </row>
    <row r="1016" spans="2:6" x14ac:dyDescent="0.25">
      <c r="B1016" s="15" t="s">
        <v>32</v>
      </c>
      <c r="C1016" s="45">
        <v>1588.75</v>
      </c>
      <c r="D1016" s="45">
        <v>1570</v>
      </c>
      <c r="E1016" s="45">
        <v>3956</v>
      </c>
      <c r="F1016" s="45">
        <v>8526.25</v>
      </c>
    </row>
    <row r="1017" spans="2:6" x14ac:dyDescent="0.25">
      <c r="B1017" s="15" t="s">
        <v>33</v>
      </c>
      <c r="C1017" s="45">
        <v>4205</v>
      </c>
      <c r="D1017" s="45">
        <v>3351.75</v>
      </c>
      <c r="E1017" s="45">
        <v>5905</v>
      </c>
      <c r="F1017" s="45">
        <v>8877.75</v>
      </c>
    </row>
    <row r="1018" spans="2:6" x14ac:dyDescent="0.25">
      <c r="B1018" s="15" t="s">
        <v>34</v>
      </c>
      <c r="C1018" s="45"/>
      <c r="D1018" s="45"/>
      <c r="E1018" s="101" t="s">
        <v>303</v>
      </c>
      <c r="F1018" s="45">
        <v>506</v>
      </c>
    </row>
    <row r="1019" spans="2:6" x14ac:dyDescent="0.25">
      <c r="B1019" s="15" t="s">
        <v>35</v>
      </c>
      <c r="C1019" s="45">
        <v>36415</v>
      </c>
      <c r="D1019" s="45">
        <v>34548</v>
      </c>
      <c r="E1019" s="45">
        <v>66208</v>
      </c>
      <c r="F1019" s="45">
        <v>78174.75</v>
      </c>
    </row>
    <row r="1020" spans="2:6" x14ac:dyDescent="0.25">
      <c r="B1020" s="15" t="s">
        <v>36</v>
      </c>
      <c r="C1020" s="45">
        <v>41477</v>
      </c>
      <c r="D1020" s="45">
        <v>47880</v>
      </c>
      <c r="E1020" s="45">
        <v>91110</v>
      </c>
      <c r="F1020" s="45">
        <v>302774</v>
      </c>
    </row>
    <row r="1021" spans="2:6" x14ac:dyDescent="0.25">
      <c r="B1021" s="15" t="s">
        <v>37</v>
      </c>
      <c r="C1021" s="45">
        <v>934.5</v>
      </c>
      <c r="D1021" s="45">
        <v>723.25</v>
      </c>
      <c r="E1021" s="45">
        <v>1319</v>
      </c>
      <c r="F1021" s="45">
        <v>6689</v>
      </c>
    </row>
    <row r="1022" spans="2:6" x14ac:dyDescent="0.25">
      <c r="B1022" s="15" t="s">
        <v>38</v>
      </c>
      <c r="C1022" s="45">
        <v>340</v>
      </c>
      <c r="D1022" s="45">
        <v>238.5</v>
      </c>
      <c r="E1022" s="45">
        <v>1073</v>
      </c>
      <c r="F1022" s="45">
        <v>317</v>
      </c>
    </row>
    <row r="1023" spans="2:6" x14ac:dyDescent="0.25">
      <c r="B1023" s="15" t="s">
        <v>39</v>
      </c>
      <c r="C1023" s="45">
        <v>13546</v>
      </c>
      <c r="D1023" s="45">
        <v>8525</v>
      </c>
      <c r="E1023" s="45">
        <v>7654</v>
      </c>
      <c r="F1023" s="45">
        <v>34982.75</v>
      </c>
    </row>
    <row r="1024" spans="2:6" x14ac:dyDescent="0.25">
      <c r="B1024" s="15" t="s">
        <v>40</v>
      </c>
      <c r="C1024" s="45">
        <v>361</v>
      </c>
      <c r="D1024" s="45">
        <v>103.75</v>
      </c>
      <c r="E1024" s="45">
        <v>1896.5</v>
      </c>
      <c r="F1024" s="45">
        <v>5295.25</v>
      </c>
    </row>
    <row r="1025" spans="2:6" x14ac:dyDescent="0.25">
      <c r="B1025" s="15" t="s">
        <v>41</v>
      </c>
      <c r="C1025" s="45"/>
      <c r="D1025" s="45"/>
      <c r="E1025" s="45">
        <v>418</v>
      </c>
      <c r="F1025" s="45">
        <v>0</v>
      </c>
    </row>
    <row r="1026" spans="2:6" x14ac:dyDescent="0.25">
      <c r="B1026" s="15" t="s">
        <v>42</v>
      </c>
      <c r="C1026" s="45">
        <v>5579</v>
      </c>
      <c r="D1026" s="45">
        <v>4081.5</v>
      </c>
      <c r="E1026" s="45">
        <v>4704.5</v>
      </c>
      <c r="F1026" s="45">
        <v>10310.75</v>
      </c>
    </row>
    <row r="1027" spans="2:6" x14ac:dyDescent="0.25">
      <c r="B1027" s="51" t="s">
        <v>43</v>
      </c>
      <c r="C1027" s="61">
        <v>2065</v>
      </c>
      <c r="D1027" s="61">
        <v>537</v>
      </c>
      <c r="E1027" s="61">
        <v>1031.5</v>
      </c>
      <c r="F1027" s="61">
        <v>3627.5</v>
      </c>
    </row>
    <row r="1028" spans="2:6" x14ac:dyDescent="0.25">
      <c r="B1028" s="27" t="s">
        <v>0</v>
      </c>
      <c r="C1028" s="46">
        <v>106511.25</v>
      </c>
      <c r="D1028" s="46">
        <v>101558.75</v>
      </c>
      <c r="E1028" s="46">
        <v>185275.5</v>
      </c>
      <c r="F1028" s="46">
        <f>SUM(F1016:F1027)</f>
        <v>460081</v>
      </c>
    </row>
    <row r="1031" spans="2:6" x14ac:dyDescent="0.25">
      <c r="B1031" s="12"/>
      <c r="C1031" s="12">
        <v>2022</v>
      </c>
      <c r="D1031" s="12">
        <v>2023</v>
      </c>
      <c r="E1031" s="12">
        <v>2024</v>
      </c>
      <c r="F1031" s="12">
        <v>2025</v>
      </c>
    </row>
    <row r="1032" spans="2:6" x14ac:dyDescent="0.25">
      <c r="B1032" s="12"/>
      <c r="C1032" s="12" t="s">
        <v>530</v>
      </c>
      <c r="D1032" s="12" t="s">
        <v>530</v>
      </c>
      <c r="E1032" s="12" t="s">
        <v>530</v>
      </c>
      <c r="F1032" s="12" t="s">
        <v>530</v>
      </c>
    </row>
    <row r="1033" spans="2:6" x14ac:dyDescent="0.25">
      <c r="B1033" s="13" t="s">
        <v>531</v>
      </c>
      <c r="C1033" s="44"/>
      <c r="D1033" s="44"/>
      <c r="E1033" s="44"/>
      <c r="F1033" s="44"/>
    </row>
    <row r="1034" spans="2:6" x14ac:dyDescent="0.25">
      <c r="B1034" s="15" t="s">
        <v>32</v>
      </c>
      <c r="C1034" s="45">
        <v>27</v>
      </c>
      <c r="D1034" s="45">
        <v>32</v>
      </c>
      <c r="E1034" s="45">
        <v>34</v>
      </c>
      <c r="F1034" s="45">
        <v>68.232130382200012</v>
      </c>
    </row>
    <row r="1035" spans="2:6" x14ac:dyDescent="0.25">
      <c r="B1035" s="15" t="s">
        <v>33</v>
      </c>
      <c r="C1035" s="45">
        <v>22</v>
      </c>
      <c r="D1035" s="45">
        <v>42</v>
      </c>
      <c r="E1035" s="45">
        <v>73</v>
      </c>
      <c r="F1035" s="45">
        <v>148.58601759999999</v>
      </c>
    </row>
    <row r="1036" spans="2:6" x14ac:dyDescent="0.25">
      <c r="B1036" s="15" t="s">
        <v>34</v>
      </c>
      <c r="C1036" s="45"/>
      <c r="D1036" s="45"/>
      <c r="E1036" s="101" t="s">
        <v>303</v>
      </c>
      <c r="F1036" s="45">
        <v>2.16</v>
      </c>
    </row>
    <row r="1037" spans="2:6" x14ac:dyDescent="0.25">
      <c r="B1037" s="15" t="s">
        <v>35</v>
      </c>
      <c r="C1037" s="45">
        <v>400</v>
      </c>
      <c r="D1037" s="45">
        <v>305</v>
      </c>
      <c r="E1037" s="45">
        <v>279</v>
      </c>
      <c r="F1037" s="45">
        <v>233.75299999999999</v>
      </c>
    </row>
    <row r="1038" spans="2:6" x14ac:dyDescent="0.25">
      <c r="B1038" s="15" t="s">
        <v>36</v>
      </c>
      <c r="C1038" s="45">
        <v>2749</v>
      </c>
      <c r="D1038" s="45">
        <v>1454</v>
      </c>
      <c r="E1038" s="45">
        <v>1356</v>
      </c>
      <c r="F1038" s="45">
        <v>1610.5424531968499</v>
      </c>
    </row>
    <row r="1039" spans="2:6" x14ac:dyDescent="0.25">
      <c r="B1039" s="15" t="s">
        <v>37</v>
      </c>
      <c r="C1039" s="45">
        <v>49</v>
      </c>
      <c r="D1039" s="45">
        <v>8</v>
      </c>
      <c r="E1039" s="45">
        <v>2</v>
      </c>
      <c r="F1039" s="45">
        <v>0.91196612477999994</v>
      </c>
    </row>
    <row r="1040" spans="2:6" x14ac:dyDescent="0.25">
      <c r="B1040" s="15" t="s">
        <v>38</v>
      </c>
      <c r="C1040" s="45">
        <v>98</v>
      </c>
      <c r="D1040" s="45">
        <v>80</v>
      </c>
      <c r="E1040" s="45">
        <v>86</v>
      </c>
      <c r="F1040" s="45">
        <v>90.01522472212001</v>
      </c>
    </row>
    <row r="1041" spans="2:7" x14ac:dyDescent="0.25">
      <c r="B1041" s="15" t="s">
        <v>39</v>
      </c>
      <c r="C1041" s="45">
        <v>246</v>
      </c>
      <c r="D1041" s="45">
        <v>234</v>
      </c>
      <c r="E1041" s="45">
        <v>219</v>
      </c>
      <c r="F1041" s="45">
        <v>185.35154999999995</v>
      </c>
    </row>
    <row r="1042" spans="2:7" x14ac:dyDescent="0.25">
      <c r="B1042" s="15" t="s">
        <v>40</v>
      </c>
      <c r="C1042" s="45">
        <v>58</v>
      </c>
      <c r="D1042" s="45">
        <v>4</v>
      </c>
      <c r="E1042" s="45">
        <v>14</v>
      </c>
      <c r="F1042" s="45">
        <v>25.291496968399997</v>
      </c>
    </row>
    <row r="1043" spans="2:7" x14ac:dyDescent="0.25">
      <c r="B1043" s="15" t="s">
        <v>41</v>
      </c>
      <c r="C1043" s="45">
        <v>15</v>
      </c>
      <c r="D1043" s="45">
        <v>2</v>
      </c>
      <c r="E1043" s="45">
        <v>8</v>
      </c>
      <c r="F1043" s="45">
        <v>7.9979999999999993</v>
      </c>
    </row>
    <row r="1044" spans="2:7" x14ac:dyDescent="0.25">
      <c r="B1044" s="15" t="s">
        <v>42</v>
      </c>
      <c r="C1044" s="45">
        <v>259</v>
      </c>
      <c r="D1044" s="45">
        <v>164</v>
      </c>
      <c r="E1044" s="45">
        <v>455</v>
      </c>
      <c r="F1044" s="45">
        <v>396.12615895944003</v>
      </c>
    </row>
    <row r="1045" spans="2:7" x14ac:dyDescent="0.25">
      <c r="B1045" s="51" t="s">
        <v>43</v>
      </c>
      <c r="C1045" s="61">
        <v>2</v>
      </c>
      <c r="D1045" s="64">
        <v>0.94199999999999995</v>
      </c>
      <c r="E1045" s="64">
        <v>0.33</v>
      </c>
      <c r="F1045" s="64">
        <v>0.7802566474499999</v>
      </c>
    </row>
    <row r="1046" spans="2:7" x14ac:dyDescent="0.25">
      <c r="B1046" s="27" t="s">
        <v>0</v>
      </c>
      <c r="C1046" s="46">
        <f>SUM(C1034:C1045)</f>
        <v>3925</v>
      </c>
      <c r="D1046" s="46">
        <f t="shared" ref="D1046:E1046" si="4">SUM(D1034:D1045)</f>
        <v>2325.942</v>
      </c>
      <c r="E1046" s="46">
        <f t="shared" si="4"/>
        <v>2526.33</v>
      </c>
      <c r="F1046" s="46">
        <v>2769.748254601237</v>
      </c>
      <c r="G1046" s="91"/>
    </row>
  </sheetData>
  <mergeCells count="7">
    <mergeCell ref="B958:E958"/>
    <mergeCell ref="B374:F374"/>
    <mergeCell ref="B405:E405"/>
    <mergeCell ref="B434:E434"/>
    <mergeCell ref="B709:E709"/>
    <mergeCell ref="B831:E831"/>
    <mergeCell ref="B927:E927"/>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29076-9275-49FE-BA35-6834B7B1B3AE}">
  <dimension ref="B2:G93"/>
  <sheetViews>
    <sheetView workbookViewId="0">
      <selection activeCell="B2" sqref="B2"/>
    </sheetView>
  </sheetViews>
  <sheetFormatPr defaultColWidth="8.7265625" defaultRowHeight="12.5" x14ac:dyDescent="0.25"/>
  <cols>
    <col min="1" max="1" width="6.453125" style="5" customWidth="1"/>
    <col min="2" max="2" width="57" style="5" customWidth="1"/>
    <col min="3" max="6" width="10.453125" style="5" customWidth="1"/>
    <col min="7" max="16384" width="8.7265625" style="5"/>
  </cols>
  <sheetData>
    <row r="2" spans="2:6" ht="13" x14ac:dyDescent="0.3">
      <c r="B2" s="11" t="s">
        <v>553</v>
      </c>
    </row>
    <row r="4" spans="2:6" s="83" customFormat="1" x14ac:dyDescent="0.25"/>
    <row r="5" spans="2:6" s="83" customFormat="1" x14ac:dyDescent="0.25">
      <c r="B5" s="84"/>
      <c r="C5" s="84">
        <v>2022</v>
      </c>
      <c r="D5" s="84">
        <v>2023</v>
      </c>
      <c r="E5" s="84">
        <v>2024</v>
      </c>
      <c r="F5" s="84">
        <v>2025</v>
      </c>
    </row>
    <row r="6" spans="2:6" s="83" customFormat="1" x14ac:dyDescent="0.25">
      <c r="B6" s="84"/>
      <c r="C6" s="84" t="s">
        <v>50</v>
      </c>
      <c r="D6" s="84" t="s">
        <v>50</v>
      </c>
      <c r="E6" s="84" t="s">
        <v>50</v>
      </c>
      <c r="F6" s="84" t="s">
        <v>50</v>
      </c>
    </row>
    <row r="7" spans="2:6" s="83" customFormat="1" x14ac:dyDescent="0.25">
      <c r="B7" s="85" t="s">
        <v>609</v>
      </c>
      <c r="C7" s="86"/>
      <c r="D7" s="86"/>
      <c r="E7" s="86"/>
      <c r="F7" s="86"/>
    </row>
    <row r="8" spans="2:6" s="83" customFormat="1" x14ac:dyDescent="0.25">
      <c r="B8" s="87" t="s">
        <v>32</v>
      </c>
      <c r="C8" s="89"/>
      <c r="D8" s="89"/>
      <c r="E8" s="89"/>
      <c r="F8" s="89">
        <v>1</v>
      </c>
    </row>
    <row r="9" spans="2:6" s="83" customFormat="1" x14ac:dyDescent="0.25">
      <c r="B9" s="87" t="s">
        <v>33</v>
      </c>
      <c r="C9" s="89"/>
      <c r="D9" s="89"/>
      <c r="E9" s="89"/>
      <c r="F9" s="89">
        <v>1</v>
      </c>
    </row>
    <row r="10" spans="2:6" s="83" customFormat="1" x14ac:dyDescent="0.25">
      <c r="B10" s="87" t="s">
        <v>34</v>
      </c>
      <c r="C10" s="89"/>
      <c r="D10" s="89"/>
      <c r="E10" s="89"/>
      <c r="F10" s="107" t="s">
        <v>303</v>
      </c>
    </row>
    <row r="11" spans="2:6" s="83" customFormat="1" x14ac:dyDescent="0.25">
      <c r="B11" s="87" t="s">
        <v>35</v>
      </c>
      <c r="C11" s="89"/>
      <c r="D11" s="89"/>
      <c r="E11" s="89"/>
      <c r="F11" s="89">
        <v>1</v>
      </c>
    </row>
    <row r="12" spans="2:6" s="83" customFormat="1" x14ac:dyDescent="0.25">
      <c r="B12" s="87" t="s">
        <v>36</v>
      </c>
      <c r="C12" s="89"/>
      <c r="D12" s="89"/>
      <c r="E12" s="89"/>
      <c r="F12" s="89">
        <v>1</v>
      </c>
    </row>
    <row r="13" spans="2:6" s="83" customFormat="1" x14ac:dyDescent="0.25">
      <c r="B13" s="87" t="s">
        <v>37</v>
      </c>
      <c r="C13" s="89"/>
      <c r="D13" s="89"/>
      <c r="E13" s="89"/>
      <c r="F13" s="89">
        <v>1</v>
      </c>
    </row>
    <row r="14" spans="2:6" s="83" customFormat="1" x14ac:dyDescent="0.25">
      <c r="B14" s="87" t="s">
        <v>38</v>
      </c>
      <c r="C14" s="89"/>
      <c r="D14" s="89"/>
      <c r="E14" s="89"/>
      <c r="F14" s="89">
        <v>1</v>
      </c>
    </row>
    <row r="15" spans="2:6" s="83" customFormat="1" x14ac:dyDescent="0.25">
      <c r="B15" s="87" t="s">
        <v>39</v>
      </c>
      <c r="C15" s="89"/>
      <c r="D15" s="89"/>
      <c r="E15" s="89"/>
      <c r="F15" s="89">
        <v>1</v>
      </c>
    </row>
    <row r="16" spans="2:6" s="83" customFormat="1" x14ac:dyDescent="0.25">
      <c r="B16" s="87" t="s">
        <v>40</v>
      </c>
      <c r="C16" s="89"/>
      <c r="D16" s="89"/>
      <c r="E16" s="89"/>
      <c r="F16" s="89">
        <v>1</v>
      </c>
    </row>
    <row r="17" spans="2:6" s="83" customFormat="1" x14ac:dyDescent="0.25">
      <c r="B17" s="87" t="s">
        <v>41</v>
      </c>
      <c r="C17" s="89"/>
      <c r="D17" s="89"/>
      <c r="E17" s="89"/>
      <c r="F17" s="89">
        <v>0.43</v>
      </c>
    </row>
    <row r="18" spans="2:6" s="83" customFormat="1" x14ac:dyDescent="0.25">
      <c r="B18" s="87" t="s">
        <v>42</v>
      </c>
      <c r="C18" s="89"/>
      <c r="D18" s="89"/>
      <c r="E18" s="89"/>
      <c r="F18" s="89">
        <v>1</v>
      </c>
    </row>
    <row r="19" spans="2:6" s="83" customFormat="1" x14ac:dyDescent="0.25">
      <c r="B19" s="87" t="s">
        <v>43</v>
      </c>
      <c r="C19" s="89"/>
      <c r="D19" s="89"/>
      <c r="E19" s="89"/>
      <c r="F19" s="89">
        <v>1</v>
      </c>
    </row>
    <row r="20" spans="2:6" s="83" customFormat="1" x14ac:dyDescent="0.25">
      <c r="B20" s="88" t="s">
        <v>0</v>
      </c>
      <c r="C20" s="90"/>
      <c r="D20" s="90"/>
      <c r="E20" s="90"/>
      <c r="F20" s="90">
        <v>1</v>
      </c>
    </row>
    <row r="22" spans="2:6" x14ac:dyDescent="0.25">
      <c r="B22" s="12"/>
      <c r="C22" s="12">
        <v>2022</v>
      </c>
      <c r="D22" s="12">
        <v>2023</v>
      </c>
      <c r="E22" s="12">
        <v>2024</v>
      </c>
      <c r="F22" s="12">
        <v>2025</v>
      </c>
    </row>
    <row r="23" spans="2:6" x14ac:dyDescent="0.25">
      <c r="B23" s="12"/>
      <c r="C23" s="12" t="s">
        <v>50</v>
      </c>
      <c r="D23" s="12" t="s">
        <v>50</v>
      </c>
      <c r="E23" s="12" t="s">
        <v>50</v>
      </c>
      <c r="F23" s="12" t="s">
        <v>50</v>
      </c>
    </row>
    <row r="24" spans="2:6" x14ac:dyDescent="0.25">
      <c r="B24" s="13" t="s">
        <v>554</v>
      </c>
      <c r="C24" s="14"/>
      <c r="D24" s="14"/>
      <c r="E24" s="14"/>
      <c r="F24" s="14"/>
    </row>
    <row r="25" spans="2:6" x14ac:dyDescent="0.25">
      <c r="B25" s="15" t="s">
        <v>32</v>
      </c>
      <c r="C25" s="32"/>
      <c r="D25" s="32"/>
      <c r="E25" s="89">
        <v>1</v>
      </c>
      <c r="F25" s="89">
        <v>0.98</v>
      </c>
    </row>
    <row r="26" spans="2:6" x14ac:dyDescent="0.25">
      <c r="B26" s="15" t="s">
        <v>33</v>
      </c>
      <c r="C26" s="32"/>
      <c r="D26" s="89"/>
      <c r="E26" s="89">
        <v>0.75</v>
      </c>
      <c r="F26" s="89">
        <v>0.78</v>
      </c>
    </row>
    <row r="27" spans="2:6" x14ac:dyDescent="0.25">
      <c r="B27" s="15" t="s">
        <v>34</v>
      </c>
      <c r="C27" s="32"/>
      <c r="D27" s="89"/>
      <c r="E27" s="89"/>
      <c r="F27" s="89" t="s">
        <v>303</v>
      </c>
    </row>
    <row r="28" spans="2:6" x14ac:dyDescent="0.25">
      <c r="B28" s="15" t="s">
        <v>35</v>
      </c>
      <c r="C28" s="32">
        <v>0.99599057250541612</v>
      </c>
      <c r="D28" s="89">
        <v>0.90926256579144282</v>
      </c>
      <c r="E28" s="89">
        <v>0.98199999999999998</v>
      </c>
      <c r="F28" s="89">
        <v>0.97</v>
      </c>
    </row>
    <row r="29" spans="2:6" x14ac:dyDescent="0.25">
      <c r="B29" s="15" t="s">
        <v>36</v>
      </c>
      <c r="C29" s="32">
        <v>0.65</v>
      </c>
      <c r="D29" s="89">
        <v>0.73</v>
      </c>
      <c r="E29" s="89">
        <v>0.69</v>
      </c>
      <c r="F29" s="89">
        <v>0.59</v>
      </c>
    </row>
    <row r="30" spans="2:6" x14ac:dyDescent="0.25">
      <c r="B30" s="15" t="s">
        <v>37</v>
      </c>
      <c r="C30" s="32"/>
      <c r="D30" s="89"/>
      <c r="E30" s="89">
        <v>0.99960000000000004</v>
      </c>
      <c r="F30" s="89">
        <v>1</v>
      </c>
    </row>
    <row r="31" spans="2:6" x14ac:dyDescent="0.25">
      <c r="B31" s="15" t="s">
        <v>38</v>
      </c>
      <c r="C31" s="32"/>
      <c r="D31" s="89"/>
      <c r="E31" s="89">
        <v>1</v>
      </c>
      <c r="F31" s="89">
        <v>1</v>
      </c>
    </row>
    <row r="32" spans="2:6" x14ac:dyDescent="0.25">
      <c r="B32" s="15" t="s">
        <v>39</v>
      </c>
      <c r="C32" s="32">
        <v>0.9</v>
      </c>
      <c r="D32" s="89">
        <v>0.9</v>
      </c>
      <c r="E32" s="89">
        <v>0.96</v>
      </c>
      <c r="F32" s="89">
        <v>0.96</v>
      </c>
    </row>
    <row r="33" spans="2:6" x14ac:dyDescent="0.25">
      <c r="B33" s="15" t="s">
        <v>40</v>
      </c>
      <c r="C33" s="32"/>
      <c r="D33" s="89"/>
      <c r="E33" s="89">
        <v>0.9</v>
      </c>
      <c r="F33" s="89">
        <v>0.98</v>
      </c>
    </row>
    <row r="34" spans="2:6" x14ac:dyDescent="0.25">
      <c r="B34" s="15" t="s">
        <v>41</v>
      </c>
      <c r="C34" s="32"/>
      <c r="D34" s="89"/>
      <c r="E34" s="89"/>
      <c r="F34" s="89">
        <v>1</v>
      </c>
    </row>
    <row r="35" spans="2:6" x14ac:dyDescent="0.25">
      <c r="B35" s="15" t="s">
        <v>42</v>
      </c>
      <c r="C35" s="32"/>
      <c r="D35" s="89"/>
      <c r="E35" s="89">
        <v>0.95</v>
      </c>
      <c r="F35" s="89">
        <v>0.95</v>
      </c>
    </row>
    <row r="36" spans="2:6" x14ac:dyDescent="0.25">
      <c r="B36" s="15" t="s">
        <v>43</v>
      </c>
      <c r="C36" s="32"/>
      <c r="D36" s="89"/>
      <c r="E36" s="89">
        <v>1</v>
      </c>
      <c r="F36" s="89">
        <v>1</v>
      </c>
    </row>
    <row r="37" spans="2:6" x14ac:dyDescent="0.25">
      <c r="B37" s="27" t="s">
        <v>0</v>
      </c>
      <c r="C37" s="71"/>
      <c r="D37" s="71"/>
      <c r="E37" s="90">
        <v>0.92</v>
      </c>
      <c r="F37" s="90">
        <v>0.93</v>
      </c>
    </row>
    <row r="40" spans="2:6" x14ac:dyDescent="0.25">
      <c r="B40" s="12"/>
      <c r="C40" s="12" t="s">
        <v>28</v>
      </c>
      <c r="D40" s="12" t="s">
        <v>29</v>
      </c>
      <c r="E40" s="12">
        <v>2024</v>
      </c>
      <c r="F40" s="12">
        <v>2025</v>
      </c>
    </row>
    <row r="41" spans="2:6" x14ac:dyDescent="0.25">
      <c r="B41" s="12"/>
      <c r="C41" s="12" t="s">
        <v>83</v>
      </c>
      <c r="D41" s="12" t="s">
        <v>83</v>
      </c>
      <c r="E41" s="12" t="s">
        <v>83</v>
      </c>
      <c r="F41" s="12" t="s">
        <v>83</v>
      </c>
    </row>
    <row r="42" spans="2:6" x14ac:dyDescent="0.25">
      <c r="B42" s="13" t="s">
        <v>555</v>
      </c>
      <c r="C42" s="14"/>
      <c r="D42" s="14"/>
      <c r="E42" s="14"/>
      <c r="F42" s="14"/>
    </row>
    <row r="43" spans="2:6" x14ac:dyDescent="0.25">
      <c r="B43" s="15" t="s">
        <v>32</v>
      </c>
      <c r="C43" s="16"/>
      <c r="D43" s="16"/>
      <c r="E43" s="16">
        <v>62</v>
      </c>
      <c r="F43" s="16">
        <v>90</v>
      </c>
    </row>
    <row r="44" spans="2:6" x14ac:dyDescent="0.25">
      <c r="B44" s="15" t="s">
        <v>33</v>
      </c>
      <c r="C44" s="16"/>
      <c r="D44" s="16"/>
      <c r="E44" s="16">
        <v>219</v>
      </c>
      <c r="F44" s="16">
        <v>211</v>
      </c>
    </row>
    <row r="45" spans="2:6" x14ac:dyDescent="0.25">
      <c r="B45" s="15" t="s">
        <v>34</v>
      </c>
      <c r="C45" s="16"/>
      <c r="D45" s="16"/>
      <c r="E45" s="16"/>
      <c r="F45" s="16"/>
    </row>
    <row r="46" spans="2:6" x14ac:dyDescent="0.25">
      <c r="B46" s="15" t="s">
        <v>35</v>
      </c>
      <c r="C46" s="16">
        <v>182</v>
      </c>
      <c r="D46" s="16">
        <v>265</v>
      </c>
      <c r="E46" s="16">
        <v>362</v>
      </c>
      <c r="F46" s="16">
        <v>397</v>
      </c>
    </row>
    <row r="47" spans="2:6" x14ac:dyDescent="0.25">
      <c r="B47" s="15" t="s">
        <v>36</v>
      </c>
      <c r="C47" s="16">
        <v>720</v>
      </c>
      <c r="D47" s="16">
        <v>793</v>
      </c>
      <c r="E47" s="16">
        <v>1178</v>
      </c>
      <c r="F47" s="16">
        <v>1432</v>
      </c>
    </row>
    <row r="48" spans="2:6" x14ac:dyDescent="0.25">
      <c r="B48" s="15" t="s">
        <v>37</v>
      </c>
      <c r="C48" s="16"/>
      <c r="D48" s="16"/>
      <c r="E48" s="16">
        <v>60</v>
      </c>
      <c r="F48" s="16">
        <v>64</v>
      </c>
    </row>
    <row r="49" spans="2:6" x14ac:dyDescent="0.25">
      <c r="B49" s="15" t="s">
        <v>38</v>
      </c>
      <c r="C49" s="16"/>
      <c r="D49" s="16"/>
      <c r="E49" s="16">
        <v>60</v>
      </c>
      <c r="F49" s="16">
        <v>60</v>
      </c>
    </row>
    <row r="50" spans="2:6" x14ac:dyDescent="0.25">
      <c r="B50" s="15" t="s">
        <v>39</v>
      </c>
      <c r="C50" s="16">
        <v>120</v>
      </c>
      <c r="D50" s="16">
        <v>120</v>
      </c>
      <c r="E50" s="16">
        <v>138</v>
      </c>
      <c r="F50" s="16">
        <v>169</v>
      </c>
    </row>
    <row r="51" spans="2:6" x14ac:dyDescent="0.25">
      <c r="B51" s="15" t="s">
        <v>40</v>
      </c>
      <c r="C51" s="16"/>
      <c r="D51" s="16"/>
      <c r="E51" s="16">
        <v>84</v>
      </c>
      <c r="F51" s="16">
        <v>77</v>
      </c>
    </row>
    <row r="52" spans="2:6" x14ac:dyDescent="0.25">
      <c r="B52" s="15" t="s">
        <v>41</v>
      </c>
      <c r="C52" s="16"/>
      <c r="D52" s="16"/>
      <c r="E52" s="16"/>
      <c r="F52" s="16">
        <v>14</v>
      </c>
    </row>
    <row r="53" spans="2:6" x14ac:dyDescent="0.25">
      <c r="B53" s="15" t="s">
        <v>42</v>
      </c>
      <c r="C53" s="16"/>
      <c r="D53" s="16"/>
      <c r="E53" s="16">
        <v>269</v>
      </c>
      <c r="F53" s="16">
        <v>242</v>
      </c>
    </row>
    <row r="54" spans="2:6" x14ac:dyDescent="0.25">
      <c r="B54" s="15" t="s">
        <v>43</v>
      </c>
      <c r="C54" s="16"/>
      <c r="D54" s="16"/>
      <c r="E54" s="16">
        <v>50</v>
      </c>
      <c r="F54" s="16">
        <v>72</v>
      </c>
    </row>
    <row r="55" spans="2:6" x14ac:dyDescent="0.25">
      <c r="B55" s="27" t="s">
        <v>0</v>
      </c>
      <c r="C55" s="18">
        <v>1022</v>
      </c>
      <c r="D55" s="18">
        <v>1178</v>
      </c>
      <c r="E55" s="18">
        <v>2482</v>
      </c>
      <c r="F55" s="18">
        <v>2828</v>
      </c>
    </row>
    <row r="58" spans="2:6" x14ac:dyDescent="0.25">
      <c r="B58" s="12"/>
      <c r="C58" s="12" t="s">
        <v>28</v>
      </c>
      <c r="D58" s="12" t="s">
        <v>29</v>
      </c>
      <c r="E58" s="12">
        <v>2024</v>
      </c>
      <c r="F58" s="12">
        <v>2025</v>
      </c>
    </row>
    <row r="59" spans="2:6" x14ac:dyDescent="0.25">
      <c r="B59" s="12"/>
      <c r="C59" s="12" t="s">
        <v>83</v>
      </c>
      <c r="D59" s="12" t="s">
        <v>83</v>
      </c>
      <c r="E59" s="12" t="s">
        <v>83</v>
      </c>
      <c r="F59" s="12" t="s">
        <v>83</v>
      </c>
    </row>
    <row r="60" spans="2:6" x14ac:dyDescent="0.25">
      <c r="B60" s="13" t="s">
        <v>556</v>
      </c>
      <c r="C60" s="14"/>
      <c r="D60" s="14"/>
      <c r="E60" s="14"/>
      <c r="F60" s="14"/>
    </row>
    <row r="61" spans="2:6" x14ac:dyDescent="0.25">
      <c r="B61" s="15" t="s">
        <v>32</v>
      </c>
      <c r="C61" s="16"/>
      <c r="D61" s="16"/>
      <c r="E61" s="16">
        <v>62</v>
      </c>
      <c r="F61" s="16">
        <v>88</v>
      </c>
    </row>
    <row r="62" spans="2:6" x14ac:dyDescent="0.25">
      <c r="B62" s="15" t="s">
        <v>33</v>
      </c>
      <c r="C62" s="16"/>
      <c r="D62" s="16"/>
      <c r="E62" s="16">
        <v>217</v>
      </c>
      <c r="F62" s="16">
        <v>200</v>
      </c>
    </row>
    <row r="63" spans="2:6" x14ac:dyDescent="0.25">
      <c r="B63" s="15" t="s">
        <v>34</v>
      </c>
      <c r="C63" s="16"/>
      <c r="D63" s="16"/>
      <c r="E63" s="16"/>
      <c r="F63" s="16"/>
    </row>
    <row r="64" spans="2:6" x14ac:dyDescent="0.25">
      <c r="B64" s="15" t="s">
        <v>35</v>
      </c>
      <c r="C64" s="16">
        <v>174</v>
      </c>
      <c r="D64" s="16">
        <v>251</v>
      </c>
      <c r="E64" s="16">
        <v>346</v>
      </c>
      <c r="F64" s="16">
        <v>378</v>
      </c>
    </row>
    <row r="65" spans="2:7" x14ac:dyDescent="0.25">
      <c r="B65" s="15" t="s">
        <v>36</v>
      </c>
      <c r="C65" s="16">
        <v>502</v>
      </c>
      <c r="D65" s="16">
        <v>610</v>
      </c>
      <c r="E65" s="16">
        <v>668</v>
      </c>
      <c r="F65" s="16">
        <v>762</v>
      </c>
    </row>
    <row r="66" spans="2:7" x14ac:dyDescent="0.25">
      <c r="B66" s="15" t="s">
        <v>37</v>
      </c>
      <c r="C66" s="16"/>
      <c r="D66" s="16"/>
      <c r="E66" s="16">
        <v>59</v>
      </c>
      <c r="F66" s="16">
        <v>63</v>
      </c>
    </row>
    <row r="67" spans="2:7" x14ac:dyDescent="0.25">
      <c r="B67" s="15" t="s">
        <v>38</v>
      </c>
      <c r="C67" s="16"/>
      <c r="D67" s="16"/>
      <c r="E67" s="16">
        <v>60</v>
      </c>
      <c r="F67" s="16">
        <v>60</v>
      </c>
    </row>
    <row r="68" spans="2:7" x14ac:dyDescent="0.25">
      <c r="B68" s="15" t="s">
        <v>39</v>
      </c>
      <c r="C68" s="16">
        <v>115</v>
      </c>
      <c r="D68" s="16">
        <v>115</v>
      </c>
      <c r="E68" s="16">
        <v>135</v>
      </c>
      <c r="F68" s="16">
        <v>160</v>
      </c>
    </row>
    <row r="69" spans="2:7" x14ac:dyDescent="0.25">
      <c r="B69" s="15" t="s">
        <v>40</v>
      </c>
      <c r="C69" s="16"/>
      <c r="D69" s="16"/>
      <c r="E69" s="16">
        <v>81</v>
      </c>
      <c r="F69" s="16">
        <v>74</v>
      </c>
    </row>
    <row r="70" spans="2:7" x14ac:dyDescent="0.25">
      <c r="B70" s="15" t="s">
        <v>41</v>
      </c>
      <c r="C70" s="16"/>
      <c r="D70" s="16"/>
      <c r="E70" s="16"/>
      <c r="F70" s="16">
        <v>14</v>
      </c>
    </row>
    <row r="71" spans="2:7" x14ac:dyDescent="0.25">
      <c r="B71" s="15" t="s">
        <v>42</v>
      </c>
      <c r="C71" s="16"/>
      <c r="D71" s="16"/>
      <c r="E71" s="16">
        <v>257</v>
      </c>
      <c r="F71" s="16">
        <v>218</v>
      </c>
    </row>
    <row r="72" spans="2:7" x14ac:dyDescent="0.25">
      <c r="B72" s="15" t="s">
        <v>43</v>
      </c>
      <c r="C72" s="16"/>
      <c r="D72" s="16"/>
      <c r="E72" s="16">
        <v>50</v>
      </c>
      <c r="F72" s="16">
        <v>72</v>
      </c>
    </row>
    <row r="73" spans="2:7" x14ac:dyDescent="0.25">
      <c r="B73" s="27" t="s">
        <v>0</v>
      </c>
      <c r="C73" s="18">
        <v>791</v>
      </c>
      <c r="D73" s="18">
        <v>976</v>
      </c>
      <c r="E73" s="18">
        <v>1935</v>
      </c>
      <c r="F73" s="18">
        <v>2089</v>
      </c>
      <c r="G73" s="91"/>
    </row>
    <row r="75" spans="2:7" x14ac:dyDescent="0.25">
      <c r="B75" s="12"/>
      <c r="C75" s="12" t="s">
        <v>28</v>
      </c>
      <c r="D75" s="12" t="s">
        <v>29</v>
      </c>
      <c r="E75" s="12">
        <v>2024</v>
      </c>
      <c r="F75" s="12">
        <v>2025</v>
      </c>
    </row>
    <row r="76" spans="2:7" x14ac:dyDescent="0.25">
      <c r="B76" s="12"/>
      <c r="C76" s="12" t="s">
        <v>83</v>
      </c>
      <c r="D76" s="12" t="s">
        <v>83</v>
      </c>
      <c r="E76" s="12" t="s">
        <v>83</v>
      </c>
      <c r="F76" s="12" t="s">
        <v>83</v>
      </c>
    </row>
    <row r="77" spans="2:7" x14ac:dyDescent="0.25">
      <c r="B77" s="13" t="s">
        <v>589</v>
      </c>
      <c r="C77" s="14"/>
      <c r="D77" s="14"/>
      <c r="E77" s="14"/>
      <c r="F77" s="14"/>
    </row>
    <row r="78" spans="2:7" x14ac:dyDescent="0.25">
      <c r="B78" s="15" t="s">
        <v>32</v>
      </c>
      <c r="C78" s="16"/>
      <c r="D78" s="16"/>
      <c r="E78" s="16">
        <v>1</v>
      </c>
      <c r="F78" s="16">
        <v>1</v>
      </c>
    </row>
    <row r="79" spans="2:7" x14ac:dyDescent="0.25">
      <c r="B79" s="15" t="s">
        <v>33</v>
      </c>
      <c r="C79" s="16"/>
      <c r="D79" s="16"/>
      <c r="E79" s="16">
        <v>37</v>
      </c>
      <c r="F79" s="16">
        <v>43</v>
      </c>
    </row>
    <row r="80" spans="2:7" x14ac:dyDescent="0.25">
      <c r="B80" s="15" t="s">
        <v>34</v>
      </c>
      <c r="C80" s="16"/>
      <c r="D80" s="16"/>
      <c r="E80" s="16"/>
      <c r="F80" s="16"/>
    </row>
    <row r="81" spans="2:6" x14ac:dyDescent="0.25">
      <c r="B81" s="15" t="s">
        <v>35</v>
      </c>
      <c r="C81" s="16"/>
      <c r="D81" s="16">
        <v>124</v>
      </c>
      <c r="E81" s="16">
        <v>157</v>
      </c>
      <c r="F81" s="16">
        <v>211</v>
      </c>
    </row>
    <row r="82" spans="2:6" x14ac:dyDescent="0.25">
      <c r="B82" s="15" t="s">
        <v>36</v>
      </c>
      <c r="C82" s="16"/>
      <c r="D82" s="16"/>
      <c r="E82" s="16">
        <v>68</v>
      </c>
      <c r="F82" s="16">
        <v>592</v>
      </c>
    </row>
    <row r="83" spans="2:6" x14ac:dyDescent="0.25">
      <c r="B83" s="15" t="s">
        <v>37</v>
      </c>
      <c r="C83" s="16"/>
      <c r="D83" s="16"/>
      <c r="E83" s="16"/>
      <c r="F83" s="16">
        <v>12</v>
      </c>
    </row>
    <row r="84" spans="2:6" x14ac:dyDescent="0.25">
      <c r="B84" s="15" t="s">
        <v>38</v>
      </c>
      <c r="C84" s="16"/>
      <c r="D84" s="16"/>
      <c r="E84" s="16"/>
      <c r="F84" s="16">
        <v>9</v>
      </c>
    </row>
    <row r="85" spans="2:6" x14ac:dyDescent="0.25">
      <c r="B85" s="15" t="s">
        <v>39</v>
      </c>
      <c r="C85" s="16"/>
      <c r="D85" s="16"/>
      <c r="E85" s="16">
        <v>4</v>
      </c>
      <c r="F85" s="16">
        <v>20</v>
      </c>
    </row>
    <row r="86" spans="2:6" x14ac:dyDescent="0.25">
      <c r="B86" s="15" t="s">
        <v>40</v>
      </c>
      <c r="C86" s="16"/>
      <c r="D86" s="16"/>
      <c r="E86" s="16">
        <v>2</v>
      </c>
      <c r="F86" s="16">
        <v>2</v>
      </c>
    </row>
    <row r="87" spans="2:6" x14ac:dyDescent="0.25">
      <c r="B87" s="15" t="s">
        <v>41</v>
      </c>
      <c r="C87" s="16"/>
      <c r="D87" s="16"/>
      <c r="E87" s="16"/>
      <c r="F87" s="16">
        <v>7</v>
      </c>
    </row>
    <row r="88" spans="2:6" x14ac:dyDescent="0.25">
      <c r="B88" s="15" t="s">
        <v>42</v>
      </c>
      <c r="C88" s="16"/>
      <c r="D88" s="16"/>
      <c r="E88" s="16"/>
      <c r="F88" s="16">
        <v>5</v>
      </c>
    </row>
    <row r="89" spans="2:6" x14ac:dyDescent="0.25">
      <c r="B89" s="15" t="s">
        <v>43</v>
      </c>
      <c r="C89" s="16"/>
      <c r="D89" s="16"/>
      <c r="E89" s="16"/>
      <c r="F89" s="16">
        <v>1</v>
      </c>
    </row>
    <row r="90" spans="2:6" x14ac:dyDescent="0.25">
      <c r="B90" s="27" t="s">
        <v>0</v>
      </c>
      <c r="C90" s="18"/>
      <c r="D90" s="18">
        <f>SUM(D78:D89)</f>
        <v>124</v>
      </c>
      <c r="E90" s="18">
        <f>SUM(E78:E89)</f>
        <v>269</v>
      </c>
      <c r="F90" s="18">
        <v>903</v>
      </c>
    </row>
    <row r="92" spans="2:6" ht="13" x14ac:dyDescent="0.3">
      <c r="B92" s="11" t="s">
        <v>56</v>
      </c>
    </row>
    <row r="93" spans="2:6" x14ac:dyDescent="0.25">
      <c r="B93" s="119" t="s">
        <v>57</v>
      </c>
      <c r="C93" s="119"/>
      <c r="D93" s="119"/>
      <c r="E93" s="119"/>
    </row>
  </sheetData>
  <mergeCells count="1">
    <mergeCell ref="B93:E9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9DC0D-8A42-4B76-BE8E-30063260CE0C}">
  <dimension ref="B2:F38"/>
  <sheetViews>
    <sheetView workbookViewId="0">
      <selection activeCell="B2" sqref="B2"/>
    </sheetView>
  </sheetViews>
  <sheetFormatPr defaultColWidth="8.7265625" defaultRowHeight="12.5" x14ac:dyDescent="0.25"/>
  <cols>
    <col min="1" max="1" width="6.453125" style="5" customWidth="1"/>
    <col min="2" max="2" width="57" style="5" customWidth="1"/>
    <col min="3" max="6" width="10.453125" style="5" customWidth="1"/>
    <col min="7" max="16384" width="8.7265625" style="5"/>
  </cols>
  <sheetData>
    <row r="2" spans="2:6" ht="13" x14ac:dyDescent="0.3">
      <c r="B2" s="11" t="s">
        <v>557</v>
      </c>
    </row>
    <row r="5" spans="2:6" x14ac:dyDescent="0.25">
      <c r="B5" s="12"/>
      <c r="C5" s="12">
        <v>2022</v>
      </c>
      <c r="D5" s="12">
        <v>2023</v>
      </c>
      <c r="E5" s="12">
        <v>2024</v>
      </c>
      <c r="F5" s="12">
        <v>2025</v>
      </c>
    </row>
    <row r="6" spans="2:6" x14ac:dyDescent="0.25">
      <c r="B6" s="12"/>
      <c r="C6" s="12" t="s">
        <v>83</v>
      </c>
      <c r="D6" s="12" t="s">
        <v>83</v>
      </c>
      <c r="E6" s="12" t="s">
        <v>83</v>
      </c>
      <c r="F6" s="12" t="s">
        <v>83</v>
      </c>
    </row>
    <row r="7" spans="2:6" x14ac:dyDescent="0.25">
      <c r="B7" s="13" t="s">
        <v>558</v>
      </c>
      <c r="C7" s="14"/>
      <c r="D7" s="14"/>
      <c r="E7" s="14"/>
      <c r="F7" s="14"/>
    </row>
    <row r="8" spans="2:6" x14ac:dyDescent="0.25">
      <c r="B8" s="15" t="s">
        <v>32</v>
      </c>
      <c r="C8" s="16">
        <v>11</v>
      </c>
      <c r="D8" s="16">
        <v>11</v>
      </c>
      <c r="E8" s="16">
        <v>11</v>
      </c>
      <c r="F8" s="16">
        <v>11</v>
      </c>
    </row>
    <row r="9" spans="2:6" x14ac:dyDescent="0.25">
      <c r="B9" s="15" t="s">
        <v>33</v>
      </c>
      <c r="C9" s="16">
        <v>5</v>
      </c>
      <c r="D9" s="16">
        <v>5</v>
      </c>
      <c r="E9" s="16">
        <v>5</v>
      </c>
      <c r="F9" s="16">
        <v>4</v>
      </c>
    </row>
    <row r="10" spans="2:6" x14ac:dyDescent="0.25">
      <c r="B10" s="15" t="s">
        <v>34</v>
      </c>
      <c r="C10" s="16">
        <v>1</v>
      </c>
      <c r="D10" s="16">
        <v>1</v>
      </c>
      <c r="E10" s="16">
        <v>1</v>
      </c>
      <c r="F10" s="16">
        <v>1</v>
      </c>
    </row>
    <row r="11" spans="2:6" x14ac:dyDescent="0.25">
      <c r="B11" s="15" t="s">
        <v>35</v>
      </c>
      <c r="C11" s="16">
        <v>44</v>
      </c>
      <c r="D11" s="16">
        <v>44</v>
      </c>
      <c r="E11" s="16">
        <v>43</v>
      </c>
      <c r="F11" s="16">
        <v>42</v>
      </c>
    </row>
    <row r="12" spans="2:6" x14ac:dyDescent="0.25">
      <c r="B12" s="15" t="s">
        <v>36</v>
      </c>
      <c r="C12" s="16">
        <v>75</v>
      </c>
      <c r="D12" s="16">
        <v>67</v>
      </c>
      <c r="E12" s="16">
        <v>69</v>
      </c>
      <c r="F12" s="16">
        <v>68</v>
      </c>
    </row>
    <row r="13" spans="2:6" x14ac:dyDescent="0.25">
      <c r="B13" s="15" t="s">
        <v>37</v>
      </c>
      <c r="C13" s="16">
        <v>9</v>
      </c>
      <c r="D13" s="16">
        <v>9</v>
      </c>
      <c r="E13" s="16">
        <v>6</v>
      </c>
      <c r="F13" s="16">
        <v>6</v>
      </c>
    </row>
    <row r="14" spans="2:6" x14ac:dyDescent="0.25">
      <c r="B14" s="15" t="s">
        <v>38</v>
      </c>
      <c r="C14" s="16">
        <v>5</v>
      </c>
      <c r="D14" s="16">
        <v>5</v>
      </c>
      <c r="E14" s="16">
        <v>4</v>
      </c>
      <c r="F14" s="16">
        <v>3</v>
      </c>
    </row>
    <row r="15" spans="2:6" x14ac:dyDescent="0.25">
      <c r="B15" s="15" t="s">
        <v>39</v>
      </c>
      <c r="C15" s="16">
        <v>34</v>
      </c>
      <c r="D15" s="16">
        <v>34</v>
      </c>
      <c r="E15" s="16">
        <v>34</v>
      </c>
      <c r="F15" s="16">
        <v>33</v>
      </c>
    </row>
    <row r="16" spans="2:6" x14ac:dyDescent="0.25">
      <c r="B16" s="15" t="s">
        <v>40</v>
      </c>
      <c r="C16" s="16">
        <v>2</v>
      </c>
      <c r="D16" s="16">
        <v>2</v>
      </c>
      <c r="E16" s="16">
        <v>2</v>
      </c>
      <c r="F16" s="16">
        <v>2</v>
      </c>
    </row>
    <row r="17" spans="2:6" x14ac:dyDescent="0.25">
      <c r="B17" s="15" t="s">
        <v>41</v>
      </c>
      <c r="C17" s="16">
        <v>1</v>
      </c>
      <c r="D17" s="16">
        <v>1</v>
      </c>
      <c r="E17" s="16">
        <v>1</v>
      </c>
      <c r="F17" s="16">
        <v>1</v>
      </c>
    </row>
    <row r="18" spans="2:6" x14ac:dyDescent="0.25">
      <c r="B18" s="15" t="s">
        <v>42</v>
      </c>
      <c r="C18" s="16">
        <v>8</v>
      </c>
      <c r="D18" s="16">
        <v>8</v>
      </c>
      <c r="E18" s="16">
        <v>8</v>
      </c>
      <c r="F18" s="16">
        <v>8</v>
      </c>
    </row>
    <row r="19" spans="2:6" x14ac:dyDescent="0.25">
      <c r="B19" s="15" t="s">
        <v>43</v>
      </c>
      <c r="C19" s="16">
        <v>6</v>
      </c>
      <c r="D19" s="16">
        <v>6</v>
      </c>
      <c r="E19" s="16">
        <v>5</v>
      </c>
      <c r="F19" s="16">
        <v>5</v>
      </c>
    </row>
    <row r="20" spans="2:6" x14ac:dyDescent="0.25">
      <c r="B20" s="27" t="s">
        <v>0</v>
      </c>
      <c r="C20" s="18">
        <v>201</v>
      </c>
      <c r="D20" s="18">
        <v>193</v>
      </c>
      <c r="E20" s="18">
        <v>188</v>
      </c>
      <c r="F20" s="18">
        <f>SUM(F8:F19)</f>
        <v>184</v>
      </c>
    </row>
    <row r="23" spans="2:6" x14ac:dyDescent="0.25">
      <c r="B23" s="12"/>
      <c r="C23" s="12">
        <v>2022</v>
      </c>
      <c r="D23" s="12">
        <v>2023</v>
      </c>
      <c r="E23" s="12">
        <v>2024</v>
      </c>
      <c r="F23" s="12">
        <v>2025</v>
      </c>
    </row>
    <row r="24" spans="2:6" x14ac:dyDescent="0.25">
      <c r="B24" s="12"/>
      <c r="C24" s="12" t="s">
        <v>83</v>
      </c>
      <c r="D24" s="12" t="s">
        <v>83</v>
      </c>
      <c r="E24" s="12" t="s">
        <v>83</v>
      </c>
      <c r="F24" s="12" t="s">
        <v>83</v>
      </c>
    </row>
    <row r="25" spans="2:6" x14ac:dyDescent="0.25">
      <c r="B25" s="13" t="s">
        <v>559</v>
      </c>
      <c r="C25" s="14"/>
      <c r="D25" s="14"/>
      <c r="E25" s="14"/>
      <c r="F25" s="14"/>
    </row>
    <row r="26" spans="2:6" x14ac:dyDescent="0.25">
      <c r="B26" s="15" t="s">
        <v>32</v>
      </c>
      <c r="C26" s="16">
        <v>11</v>
      </c>
      <c r="D26" s="16">
        <v>11</v>
      </c>
      <c r="E26" s="16">
        <v>11</v>
      </c>
      <c r="F26" s="16">
        <v>11</v>
      </c>
    </row>
    <row r="27" spans="2:6" x14ac:dyDescent="0.25">
      <c r="B27" s="15" t="s">
        <v>33</v>
      </c>
      <c r="C27" s="16">
        <v>5</v>
      </c>
      <c r="D27" s="16">
        <v>5</v>
      </c>
      <c r="E27" s="16">
        <v>5</v>
      </c>
      <c r="F27" s="16">
        <v>4</v>
      </c>
    </row>
    <row r="28" spans="2:6" x14ac:dyDescent="0.25">
      <c r="B28" s="15" t="s">
        <v>34</v>
      </c>
      <c r="C28" s="16">
        <v>0</v>
      </c>
      <c r="D28" s="16">
        <v>0</v>
      </c>
      <c r="E28" s="16">
        <v>0</v>
      </c>
      <c r="F28" s="16">
        <v>0</v>
      </c>
    </row>
    <row r="29" spans="2:6" x14ac:dyDescent="0.25">
      <c r="B29" s="15" t="s">
        <v>35</v>
      </c>
      <c r="C29" s="16">
        <v>139</v>
      </c>
      <c r="D29" s="16">
        <v>131</v>
      </c>
      <c r="E29" s="16">
        <v>130</v>
      </c>
      <c r="F29" s="16">
        <v>133</v>
      </c>
    </row>
    <row r="30" spans="2:6" x14ac:dyDescent="0.25">
      <c r="B30" s="15" t="s">
        <v>36</v>
      </c>
      <c r="C30" s="16">
        <v>238</v>
      </c>
      <c r="D30" s="16">
        <v>247</v>
      </c>
      <c r="E30" s="16">
        <v>245</v>
      </c>
      <c r="F30" s="16">
        <v>234</v>
      </c>
    </row>
    <row r="31" spans="2:6" x14ac:dyDescent="0.25">
      <c r="B31" s="15" t="s">
        <v>37</v>
      </c>
      <c r="C31" s="16">
        <v>22</v>
      </c>
      <c r="D31" s="16">
        <v>22</v>
      </c>
      <c r="E31" s="16">
        <v>20</v>
      </c>
      <c r="F31" s="16">
        <v>18</v>
      </c>
    </row>
    <row r="32" spans="2:6" x14ac:dyDescent="0.25">
      <c r="B32" s="15" t="s">
        <v>38</v>
      </c>
      <c r="C32" s="16">
        <v>5</v>
      </c>
      <c r="D32" s="16">
        <v>5</v>
      </c>
      <c r="E32" s="16">
        <v>4</v>
      </c>
      <c r="F32" s="16">
        <v>4</v>
      </c>
    </row>
    <row r="33" spans="2:6" x14ac:dyDescent="0.25">
      <c r="B33" s="15" t="s">
        <v>39</v>
      </c>
      <c r="C33" s="16">
        <v>117</v>
      </c>
      <c r="D33" s="16">
        <v>121</v>
      </c>
      <c r="E33" s="16">
        <v>121</v>
      </c>
      <c r="F33" s="16">
        <v>121</v>
      </c>
    </row>
    <row r="34" spans="2:6" x14ac:dyDescent="0.25">
      <c r="B34" s="15" t="s">
        <v>40</v>
      </c>
      <c r="C34" s="16">
        <v>4</v>
      </c>
      <c r="D34" s="16">
        <v>4</v>
      </c>
      <c r="E34" s="16">
        <v>4</v>
      </c>
      <c r="F34" s="16">
        <v>4</v>
      </c>
    </row>
    <row r="35" spans="2:6" x14ac:dyDescent="0.25">
      <c r="B35" s="15" t="s">
        <v>41</v>
      </c>
      <c r="C35" s="16">
        <v>0</v>
      </c>
      <c r="D35" s="16">
        <v>0</v>
      </c>
      <c r="E35" s="16">
        <v>0</v>
      </c>
      <c r="F35" s="16">
        <v>0</v>
      </c>
    </row>
    <row r="36" spans="2:6" x14ac:dyDescent="0.25">
      <c r="B36" s="15" t="s">
        <v>42</v>
      </c>
      <c r="C36" s="16">
        <v>47</v>
      </c>
      <c r="D36" s="16">
        <v>49</v>
      </c>
      <c r="E36" s="16">
        <v>51</v>
      </c>
      <c r="F36" s="16">
        <v>51</v>
      </c>
    </row>
    <row r="37" spans="2:6" x14ac:dyDescent="0.25">
      <c r="B37" s="15" t="s">
        <v>43</v>
      </c>
      <c r="C37" s="16">
        <v>7</v>
      </c>
      <c r="D37" s="16">
        <v>7</v>
      </c>
      <c r="E37" s="16">
        <v>6</v>
      </c>
      <c r="F37" s="16">
        <v>6</v>
      </c>
    </row>
    <row r="38" spans="2:6" x14ac:dyDescent="0.25">
      <c r="B38" s="27" t="s">
        <v>0</v>
      </c>
      <c r="C38" s="18">
        <v>595</v>
      </c>
      <c r="D38" s="18">
        <v>602</v>
      </c>
      <c r="E38" s="18">
        <v>597</v>
      </c>
      <c r="F38" s="18">
        <f>SUM(F26:F37)</f>
        <v>586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9E8AC-09BC-47EA-953B-576A4B769F22}">
  <dimension ref="A1"/>
  <sheetViews>
    <sheetView workbookViewId="0"/>
  </sheetViews>
  <sheetFormatPr defaultColWidth="9.1796875" defaultRowHeight="14.5" x14ac:dyDescent="0.35"/>
  <cols>
    <col min="1" max="16384" width="9.1796875" style="10"/>
  </cols>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900AA-08FA-40ED-94B2-BF7CAFB6E5A7}">
  <dimension ref="B2:G16"/>
  <sheetViews>
    <sheetView workbookViewId="0">
      <selection activeCell="A2" sqref="A2"/>
    </sheetView>
  </sheetViews>
  <sheetFormatPr defaultColWidth="8.7265625" defaultRowHeight="12.5" x14ac:dyDescent="0.25"/>
  <cols>
    <col min="1" max="1" width="6.453125" style="5" customWidth="1"/>
    <col min="2" max="2" width="57" style="5" customWidth="1"/>
    <col min="3" max="3" width="10.453125" style="5" customWidth="1"/>
    <col min="4" max="16384" width="8.7265625" style="5"/>
  </cols>
  <sheetData>
    <row r="2" spans="2:7" ht="13" x14ac:dyDescent="0.3">
      <c r="B2" s="11"/>
    </row>
    <row r="5" spans="2:7" x14ac:dyDescent="0.25">
      <c r="B5" s="27" t="s">
        <v>560</v>
      </c>
      <c r="C5" s="27" t="s">
        <v>561</v>
      </c>
      <c r="D5" s="27">
        <v>2022</v>
      </c>
      <c r="E5" s="27">
        <v>2023</v>
      </c>
      <c r="F5" s="27">
        <v>2024</v>
      </c>
      <c r="G5" s="27">
        <v>2025</v>
      </c>
    </row>
    <row r="6" spans="2:7" x14ac:dyDescent="0.25">
      <c r="B6" s="15" t="s">
        <v>562</v>
      </c>
      <c r="C6" s="15" t="s">
        <v>83</v>
      </c>
      <c r="D6" s="72">
        <v>11</v>
      </c>
      <c r="E6" s="72">
        <v>11</v>
      </c>
      <c r="F6" s="72">
        <v>10</v>
      </c>
      <c r="G6" s="72">
        <v>11</v>
      </c>
    </row>
    <row r="7" spans="2:7" x14ac:dyDescent="0.25">
      <c r="B7" s="15" t="s">
        <v>563</v>
      </c>
      <c r="C7" s="15" t="s">
        <v>83</v>
      </c>
      <c r="D7" s="72">
        <v>0</v>
      </c>
      <c r="E7" s="72">
        <v>0</v>
      </c>
      <c r="F7" s="72">
        <v>0</v>
      </c>
      <c r="G7" s="72">
        <v>1</v>
      </c>
    </row>
    <row r="8" spans="2:7" x14ac:dyDescent="0.25">
      <c r="B8" s="15" t="s">
        <v>564</v>
      </c>
      <c r="C8" s="15" t="s">
        <v>83</v>
      </c>
      <c r="D8" s="72">
        <v>11</v>
      </c>
      <c r="E8" s="72">
        <v>11</v>
      </c>
      <c r="F8" s="72">
        <v>10</v>
      </c>
      <c r="G8" s="72">
        <v>10</v>
      </c>
    </row>
    <row r="9" spans="2:7" x14ac:dyDescent="0.25">
      <c r="B9" s="15" t="s">
        <v>565</v>
      </c>
      <c r="C9" s="15" t="s">
        <v>50</v>
      </c>
      <c r="D9" s="25">
        <v>0</v>
      </c>
      <c r="E9" s="25">
        <v>0</v>
      </c>
      <c r="F9" s="25">
        <v>0</v>
      </c>
      <c r="G9" s="25">
        <v>9.0899999999999995E-2</v>
      </c>
    </row>
    <row r="10" spans="2:7" x14ac:dyDescent="0.25">
      <c r="B10" s="15" t="s">
        <v>566</v>
      </c>
      <c r="C10" s="15" t="s">
        <v>50</v>
      </c>
      <c r="D10" s="25">
        <v>1</v>
      </c>
      <c r="E10" s="25">
        <v>1</v>
      </c>
      <c r="F10" s="25">
        <v>1</v>
      </c>
      <c r="G10" s="25">
        <v>0.90900000000000003</v>
      </c>
    </row>
    <row r="11" spans="2:7" x14ac:dyDescent="0.25">
      <c r="B11" s="15" t="s">
        <v>567</v>
      </c>
      <c r="C11" s="15" t="s">
        <v>83</v>
      </c>
      <c r="D11" s="72">
        <v>5</v>
      </c>
      <c r="E11" s="72">
        <v>5</v>
      </c>
      <c r="F11" s="72">
        <v>5</v>
      </c>
      <c r="G11" s="72">
        <v>5</v>
      </c>
    </row>
    <row r="12" spans="2:7" x14ac:dyDescent="0.25">
      <c r="B12" s="15" t="s">
        <v>568</v>
      </c>
      <c r="C12" s="15" t="s">
        <v>83</v>
      </c>
      <c r="D12" s="72">
        <v>6</v>
      </c>
      <c r="E12" s="72">
        <v>6</v>
      </c>
      <c r="F12" s="72">
        <v>5</v>
      </c>
      <c r="G12" s="72">
        <v>6</v>
      </c>
    </row>
    <row r="13" spans="2:7" x14ac:dyDescent="0.25">
      <c r="B13" s="15" t="s">
        <v>569</v>
      </c>
      <c r="C13" s="15" t="s">
        <v>50</v>
      </c>
      <c r="D13" s="25">
        <v>0.45454545454545453</v>
      </c>
      <c r="E13" s="25">
        <v>0.45454545454545453</v>
      </c>
      <c r="F13" s="25">
        <v>0.5</v>
      </c>
      <c r="G13" s="25">
        <v>0.45450000000000002</v>
      </c>
    </row>
    <row r="14" spans="2:7" x14ac:dyDescent="0.25">
      <c r="B14" s="15" t="s">
        <v>570</v>
      </c>
      <c r="C14" s="15" t="s">
        <v>50</v>
      </c>
      <c r="D14" s="25">
        <v>0</v>
      </c>
      <c r="E14" s="25">
        <v>0</v>
      </c>
      <c r="F14" s="25">
        <v>0</v>
      </c>
      <c r="G14" s="25">
        <v>0</v>
      </c>
    </row>
    <row r="15" spans="2:7" x14ac:dyDescent="0.25">
      <c r="B15" s="15" t="s">
        <v>571</v>
      </c>
      <c r="C15" s="15" t="s">
        <v>50</v>
      </c>
      <c r="D15" s="25">
        <v>1</v>
      </c>
      <c r="E15" s="25">
        <v>1</v>
      </c>
      <c r="F15" s="25">
        <v>1</v>
      </c>
      <c r="G15" s="25">
        <v>1</v>
      </c>
    </row>
    <row r="16" spans="2:7" x14ac:dyDescent="0.25">
      <c r="B16" s="51" t="s">
        <v>572</v>
      </c>
      <c r="C16" s="51" t="s">
        <v>83</v>
      </c>
      <c r="D16" s="73"/>
      <c r="E16" s="73">
        <v>0</v>
      </c>
      <c r="F16" s="73">
        <v>0</v>
      </c>
      <c r="G16" s="73">
        <v>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F9FD8-EC9A-4AD4-BF42-B7F3A88D7B1C}">
  <dimension ref="B2:F154"/>
  <sheetViews>
    <sheetView workbookViewId="0">
      <selection activeCell="B2" sqref="B2"/>
    </sheetView>
  </sheetViews>
  <sheetFormatPr defaultColWidth="8.7265625" defaultRowHeight="12.5" x14ac:dyDescent="0.25"/>
  <cols>
    <col min="1" max="1" width="6.453125" style="5" customWidth="1"/>
    <col min="2" max="2" width="57" style="5" customWidth="1"/>
    <col min="3" max="6" width="10.453125" style="5" customWidth="1"/>
    <col min="7" max="16384" width="8.7265625" style="5"/>
  </cols>
  <sheetData>
    <row r="2" spans="2:6" ht="13" x14ac:dyDescent="0.3">
      <c r="B2" s="11" t="s">
        <v>573</v>
      </c>
    </row>
    <row r="5" spans="2:6" x14ac:dyDescent="0.25">
      <c r="B5" s="12"/>
      <c r="C5" s="12" t="s">
        <v>28</v>
      </c>
      <c r="D5" s="12" t="s">
        <v>29</v>
      </c>
      <c r="E5" s="12">
        <v>2024</v>
      </c>
      <c r="F5" s="12">
        <v>2025</v>
      </c>
    </row>
    <row r="6" spans="2:6" x14ac:dyDescent="0.25">
      <c r="B6" s="12"/>
      <c r="C6" s="12" t="s">
        <v>83</v>
      </c>
      <c r="D6" s="12" t="s">
        <v>83</v>
      </c>
      <c r="E6" s="12" t="s">
        <v>83</v>
      </c>
      <c r="F6" s="12" t="s">
        <v>83</v>
      </c>
    </row>
    <row r="7" spans="2:6" x14ac:dyDescent="0.25">
      <c r="B7" s="13" t="s">
        <v>574</v>
      </c>
      <c r="C7" s="14"/>
      <c r="D7" s="14"/>
      <c r="E7" s="14"/>
      <c r="F7" s="14"/>
    </row>
    <row r="8" spans="2:6" x14ac:dyDescent="0.25">
      <c r="B8" s="15" t="s">
        <v>32</v>
      </c>
      <c r="C8" s="16"/>
      <c r="D8" s="16"/>
      <c r="E8" s="16">
        <v>0</v>
      </c>
      <c r="F8" s="16">
        <v>0</v>
      </c>
    </row>
    <row r="9" spans="2:6" x14ac:dyDescent="0.25">
      <c r="B9" s="15" t="s">
        <v>33</v>
      </c>
      <c r="C9" s="16"/>
      <c r="D9" s="16"/>
      <c r="E9" s="16">
        <v>0</v>
      </c>
      <c r="F9" s="16">
        <v>0</v>
      </c>
    </row>
    <row r="10" spans="2:6" x14ac:dyDescent="0.25">
      <c r="B10" s="15" t="s">
        <v>34</v>
      </c>
      <c r="C10" s="16"/>
      <c r="D10" s="16"/>
      <c r="E10" s="16">
        <v>0</v>
      </c>
      <c r="F10" s="16">
        <v>0</v>
      </c>
    </row>
    <row r="11" spans="2:6" x14ac:dyDescent="0.25">
      <c r="B11" s="15" t="s">
        <v>35</v>
      </c>
      <c r="C11" s="16">
        <v>0</v>
      </c>
      <c r="D11" s="16">
        <v>0</v>
      </c>
      <c r="E11" s="16">
        <v>0</v>
      </c>
      <c r="F11" s="16">
        <v>0</v>
      </c>
    </row>
    <row r="12" spans="2:6" x14ac:dyDescent="0.25">
      <c r="B12" s="15" t="s">
        <v>36</v>
      </c>
      <c r="C12" s="16">
        <v>0</v>
      </c>
      <c r="D12" s="16">
        <v>0</v>
      </c>
      <c r="E12" s="16">
        <v>0</v>
      </c>
      <c r="F12" s="16">
        <v>0</v>
      </c>
    </row>
    <row r="13" spans="2:6" x14ac:dyDescent="0.25">
      <c r="B13" s="15" t="s">
        <v>37</v>
      </c>
      <c r="C13" s="16"/>
      <c r="D13" s="16"/>
      <c r="E13" s="16">
        <v>0</v>
      </c>
      <c r="F13" s="16">
        <v>0</v>
      </c>
    </row>
    <row r="14" spans="2:6" x14ac:dyDescent="0.25">
      <c r="B14" s="15" t="s">
        <v>38</v>
      </c>
      <c r="C14" s="16"/>
      <c r="D14" s="16"/>
      <c r="E14" s="16">
        <v>0</v>
      </c>
      <c r="F14" s="16">
        <v>0</v>
      </c>
    </row>
    <row r="15" spans="2:6" x14ac:dyDescent="0.25">
      <c r="B15" s="15" t="s">
        <v>39</v>
      </c>
      <c r="C15" s="16">
        <v>0</v>
      </c>
      <c r="D15" s="16">
        <v>0</v>
      </c>
      <c r="E15" s="16">
        <v>0</v>
      </c>
      <c r="F15" s="16">
        <v>0</v>
      </c>
    </row>
    <row r="16" spans="2:6" x14ac:dyDescent="0.25">
      <c r="B16" s="15" t="s">
        <v>40</v>
      </c>
      <c r="C16" s="16"/>
      <c r="D16" s="16"/>
      <c r="E16" s="16">
        <v>0</v>
      </c>
      <c r="F16" s="16">
        <v>0</v>
      </c>
    </row>
    <row r="17" spans="2:6" x14ac:dyDescent="0.25">
      <c r="B17" s="15" t="s">
        <v>41</v>
      </c>
      <c r="C17" s="16"/>
      <c r="D17" s="16"/>
      <c r="E17" s="16">
        <v>0</v>
      </c>
      <c r="F17" s="16">
        <v>0</v>
      </c>
    </row>
    <row r="18" spans="2:6" x14ac:dyDescent="0.25">
      <c r="B18" s="15" t="s">
        <v>42</v>
      </c>
      <c r="C18" s="16"/>
      <c r="D18" s="16"/>
      <c r="E18" s="16">
        <v>0</v>
      </c>
      <c r="F18" s="16">
        <v>0</v>
      </c>
    </row>
    <row r="19" spans="2:6" x14ac:dyDescent="0.25">
      <c r="B19" s="15" t="s">
        <v>43</v>
      </c>
      <c r="C19" s="16"/>
      <c r="D19" s="16"/>
      <c r="E19" s="16">
        <v>0</v>
      </c>
      <c r="F19" s="16">
        <v>0</v>
      </c>
    </row>
    <row r="20" spans="2:6" x14ac:dyDescent="0.25">
      <c r="B20" s="27" t="s">
        <v>0</v>
      </c>
      <c r="C20" s="18">
        <v>0</v>
      </c>
      <c r="D20" s="18">
        <v>0</v>
      </c>
      <c r="E20" s="18">
        <v>0</v>
      </c>
      <c r="F20" s="18">
        <v>0</v>
      </c>
    </row>
    <row r="23" spans="2:6" x14ac:dyDescent="0.25">
      <c r="B23" s="12"/>
      <c r="C23" s="12" t="s">
        <v>28</v>
      </c>
      <c r="D23" s="12" t="s">
        <v>29</v>
      </c>
      <c r="E23" s="12">
        <v>2024</v>
      </c>
      <c r="F23" s="12">
        <v>2025</v>
      </c>
    </row>
    <row r="24" spans="2:6" x14ac:dyDescent="0.25">
      <c r="B24" s="12"/>
      <c r="C24" s="12" t="s">
        <v>83</v>
      </c>
      <c r="D24" s="12" t="s">
        <v>83</v>
      </c>
      <c r="E24" s="12" t="s">
        <v>83</v>
      </c>
      <c r="F24" s="12" t="s">
        <v>83</v>
      </c>
    </row>
    <row r="25" spans="2:6" x14ac:dyDescent="0.25">
      <c r="B25" s="13" t="s">
        <v>575</v>
      </c>
      <c r="C25" s="14"/>
      <c r="D25" s="14"/>
      <c r="E25" s="14"/>
      <c r="F25" s="14"/>
    </row>
    <row r="26" spans="2:6" x14ac:dyDescent="0.25">
      <c r="B26" s="15" t="s">
        <v>32</v>
      </c>
      <c r="C26" s="16"/>
      <c r="D26" s="16"/>
      <c r="E26" s="16">
        <v>0</v>
      </c>
      <c r="F26" s="16">
        <v>0</v>
      </c>
    </row>
    <row r="27" spans="2:6" x14ac:dyDescent="0.25">
      <c r="B27" s="15" t="s">
        <v>33</v>
      </c>
      <c r="C27" s="16"/>
      <c r="D27" s="16"/>
      <c r="E27" s="16">
        <v>0</v>
      </c>
      <c r="F27" s="16">
        <v>0</v>
      </c>
    </row>
    <row r="28" spans="2:6" x14ac:dyDescent="0.25">
      <c r="B28" s="15" t="s">
        <v>34</v>
      </c>
      <c r="C28" s="16"/>
      <c r="D28" s="16"/>
      <c r="E28" s="16">
        <v>0</v>
      </c>
      <c r="F28" s="16">
        <v>0</v>
      </c>
    </row>
    <row r="29" spans="2:6" x14ac:dyDescent="0.25">
      <c r="B29" s="15" t="s">
        <v>35</v>
      </c>
      <c r="C29" s="16">
        <v>0</v>
      </c>
      <c r="D29" s="16">
        <v>0</v>
      </c>
      <c r="E29" s="16">
        <v>0</v>
      </c>
      <c r="F29" s="16">
        <v>0</v>
      </c>
    </row>
    <row r="30" spans="2:6" x14ac:dyDescent="0.25">
      <c r="B30" s="15" t="s">
        <v>36</v>
      </c>
      <c r="C30" s="16">
        <v>0</v>
      </c>
      <c r="D30" s="16">
        <v>0</v>
      </c>
      <c r="E30" s="16">
        <v>0</v>
      </c>
      <c r="F30" s="16">
        <v>0</v>
      </c>
    </row>
    <row r="31" spans="2:6" x14ac:dyDescent="0.25">
      <c r="B31" s="15" t="s">
        <v>37</v>
      </c>
      <c r="C31" s="16"/>
      <c r="D31" s="16"/>
      <c r="E31" s="16">
        <v>0</v>
      </c>
      <c r="F31" s="16">
        <v>0</v>
      </c>
    </row>
    <row r="32" spans="2:6" x14ac:dyDescent="0.25">
      <c r="B32" s="15" t="s">
        <v>38</v>
      </c>
      <c r="C32" s="16"/>
      <c r="D32" s="16"/>
      <c r="E32" s="16">
        <v>0</v>
      </c>
      <c r="F32" s="16">
        <v>0</v>
      </c>
    </row>
    <row r="33" spans="2:6" x14ac:dyDescent="0.25">
      <c r="B33" s="15" t="s">
        <v>39</v>
      </c>
      <c r="C33" s="16">
        <v>0</v>
      </c>
      <c r="D33" s="16">
        <v>0</v>
      </c>
      <c r="E33" s="16">
        <v>0</v>
      </c>
      <c r="F33" s="16">
        <v>0</v>
      </c>
    </row>
    <row r="34" spans="2:6" x14ac:dyDescent="0.25">
      <c r="B34" s="15" t="s">
        <v>40</v>
      </c>
      <c r="C34" s="16"/>
      <c r="D34" s="16"/>
      <c r="E34" s="16">
        <v>0</v>
      </c>
      <c r="F34" s="16">
        <v>0</v>
      </c>
    </row>
    <row r="35" spans="2:6" x14ac:dyDescent="0.25">
      <c r="B35" s="15" t="s">
        <v>41</v>
      </c>
      <c r="C35" s="16"/>
      <c r="D35" s="16"/>
      <c r="E35" s="16">
        <v>0</v>
      </c>
      <c r="F35" s="16">
        <v>0</v>
      </c>
    </row>
    <row r="36" spans="2:6" x14ac:dyDescent="0.25">
      <c r="B36" s="15" t="s">
        <v>42</v>
      </c>
      <c r="C36" s="16"/>
      <c r="D36" s="16"/>
      <c r="E36" s="16">
        <v>0</v>
      </c>
      <c r="F36" s="16">
        <v>0</v>
      </c>
    </row>
    <row r="37" spans="2:6" x14ac:dyDescent="0.25">
      <c r="B37" s="15" t="s">
        <v>43</v>
      </c>
      <c r="C37" s="16"/>
      <c r="D37" s="16"/>
      <c r="E37" s="16">
        <v>0</v>
      </c>
      <c r="F37" s="16">
        <v>0</v>
      </c>
    </row>
    <row r="38" spans="2:6" x14ac:dyDescent="0.25">
      <c r="B38" s="27" t="s">
        <v>0</v>
      </c>
      <c r="C38" s="18">
        <v>0</v>
      </c>
      <c r="D38" s="18">
        <v>0</v>
      </c>
      <c r="E38" s="18">
        <v>0</v>
      </c>
      <c r="F38" s="18">
        <v>0</v>
      </c>
    </row>
    <row r="41" spans="2:6" x14ac:dyDescent="0.25">
      <c r="B41" s="12"/>
      <c r="C41" s="12" t="s">
        <v>28</v>
      </c>
      <c r="D41" s="12" t="s">
        <v>29</v>
      </c>
      <c r="E41" s="12">
        <v>2024</v>
      </c>
      <c r="F41" s="12">
        <v>2025</v>
      </c>
    </row>
    <row r="42" spans="2:6" x14ac:dyDescent="0.25">
      <c r="B42" s="12"/>
      <c r="C42" s="12" t="s">
        <v>83</v>
      </c>
      <c r="D42" s="12" t="s">
        <v>83</v>
      </c>
      <c r="E42" s="12" t="s">
        <v>83</v>
      </c>
      <c r="F42" s="102" t="s">
        <v>83</v>
      </c>
    </row>
    <row r="43" spans="2:6" ht="25.5" customHeight="1" x14ac:dyDescent="0.25">
      <c r="B43" s="121" t="s">
        <v>576</v>
      </c>
      <c r="C43" s="121"/>
      <c r="D43" s="121"/>
      <c r="E43" s="121"/>
      <c r="F43" s="121"/>
    </row>
    <row r="44" spans="2:6" x14ac:dyDescent="0.25">
      <c r="B44" s="15" t="s">
        <v>32</v>
      </c>
      <c r="C44" s="16"/>
      <c r="D44" s="16"/>
      <c r="E44" s="16">
        <v>0</v>
      </c>
      <c r="F44" s="103">
        <v>0</v>
      </c>
    </row>
    <row r="45" spans="2:6" x14ac:dyDescent="0.25">
      <c r="B45" s="15" t="s">
        <v>33</v>
      </c>
      <c r="C45" s="16"/>
      <c r="D45" s="16"/>
      <c r="E45" s="16">
        <v>0</v>
      </c>
      <c r="F45" s="16">
        <v>0</v>
      </c>
    </row>
    <row r="46" spans="2:6" x14ac:dyDescent="0.25">
      <c r="B46" s="15" t="s">
        <v>34</v>
      </c>
      <c r="C46" s="16"/>
      <c r="D46" s="16"/>
      <c r="E46" s="16">
        <v>0</v>
      </c>
      <c r="F46" s="16">
        <v>0</v>
      </c>
    </row>
    <row r="47" spans="2:6" x14ac:dyDescent="0.25">
      <c r="B47" s="15" t="s">
        <v>35</v>
      </c>
      <c r="C47" s="16">
        <v>0</v>
      </c>
      <c r="D47" s="16">
        <v>0</v>
      </c>
      <c r="E47" s="16">
        <v>0</v>
      </c>
      <c r="F47" s="16">
        <v>0</v>
      </c>
    </row>
    <row r="48" spans="2:6" x14ac:dyDescent="0.25">
      <c r="B48" s="15" t="s">
        <v>36</v>
      </c>
      <c r="C48" s="16">
        <v>0</v>
      </c>
      <c r="D48" s="16">
        <v>0</v>
      </c>
      <c r="E48" s="16">
        <v>0</v>
      </c>
      <c r="F48" s="16">
        <v>0</v>
      </c>
    </row>
    <row r="49" spans="2:6" x14ac:dyDescent="0.25">
      <c r="B49" s="15" t="s">
        <v>37</v>
      </c>
      <c r="C49" s="16"/>
      <c r="D49" s="16"/>
      <c r="E49" s="16">
        <v>0</v>
      </c>
      <c r="F49" s="16">
        <v>0</v>
      </c>
    </row>
    <row r="50" spans="2:6" x14ac:dyDescent="0.25">
      <c r="B50" s="15" t="s">
        <v>38</v>
      </c>
      <c r="C50" s="16"/>
      <c r="D50" s="16"/>
      <c r="E50" s="16">
        <v>0</v>
      </c>
      <c r="F50" s="16">
        <v>0</v>
      </c>
    </row>
    <row r="51" spans="2:6" x14ac:dyDescent="0.25">
      <c r="B51" s="15" t="s">
        <v>39</v>
      </c>
      <c r="C51" s="16">
        <v>0</v>
      </c>
      <c r="D51" s="16">
        <v>0</v>
      </c>
      <c r="E51" s="16">
        <v>0</v>
      </c>
      <c r="F51" s="16">
        <v>0</v>
      </c>
    </row>
    <row r="52" spans="2:6" x14ac:dyDescent="0.25">
      <c r="B52" s="15" t="s">
        <v>40</v>
      </c>
      <c r="C52" s="16"/>
      <c r="D52" s="16"/>
      <c r="E52" s="16">
        <v>0</v>
      </c>
      <c r="F52" s="16">
        <v>0</v>
      </c>
    </row>
    <row r="53" spans="2:6" x14ac:dyDescent="0.25">
      <c r="B53" s="15" t="s">
        <v>41</v>
      </c>
      <c r="C53" s="16"/>
      <c r="D53" s="16"/>
      <c r="E53" s="16">
        <v>0</v>
      </c>
      <c r="F53" s="16">
        <v>0</v>
      </c>
    </row>
    <row r="54" spans="2:6" x14ac:dyDescent="0.25">
      <c r="B54" s="15" t="s">
        <v>42</v>
      </c>
      <c r="C54" s="16"/>
      <c r="D54" s="16"/>
      <c r="E54" s="16">
        <v>0</v>
      </c>
      <c r="F54" s="16">
        <v>0</v>
      </c>
    </row>
    <row r="55" spans="2:6" x14ac:dyDescent="0.25">
      <c r="B55" s="15" t="s">
        <v>43</v>
      </c>
      <c r="C55" s="16"/>
      <c r="D55" s="16"/>
      <c r="E55" s="16">
        <v>0</v>
      </c>
      <c r="F55" s="16">
        <v>0</v>
      </c>
    </row>
    <row r="56" spans="2:6" x14ac:dyDescent="0.25">
      <c r="B56" s="27" t="s">
        <v>0</v>
      </c>
      <c r="C56" s="18">
        <v>0</v>
      </c>
      <c r="D56" s="18">
        <v>0</v>
      </c>
      <c r="E56" s="18">
        <v>0</v>
      </c>
      <c r="F56" s="18">
        <v>0</v>
      </c>
    </row>
    <row r="59" spans="2:6" x14ac:dyDescent="0.25">
      <c r="B59" s="12"/>
      <c r="C59" s="12" t="s">
        <v>28</v>
      </c>
      <c r="D59" s="12" t="s">
        <v>29</v>
      </c>
      <c r="E59" s="12">
        <v>2024</v>
      </c>
      <c r="F59" s="12">
        <v>2025</v>
      </c>
    </row>
    <row r="60" spans="2:6" x14ac:dyDescent="0.25">
      <c r="B60" s="12"/>
      <c r="C60" s="12" t="s">
        <v>83</v>
      </c>
      <c r="D60" s="12" t="s">
        <v>83</v>
      </c>
      <c r="E60" s="12" t="s">
        <v>83</v>
      </c>
      <c r="F60" s="102" t="s">
        <v>83</v>
      </c>
    </row>
    <row r="61" spans="2:6" ht="14.25" customHeight="1" x14ac:dyDescent="0.25">
      <c r="B61" s="121" t="s">
        <v>577</v>
      </c>
      <c r="C61" s="121"/>
      <c r="D61" s="121"/>
      <c r="E61" s="121"/>
    </row>
    <row r="62" spans="2:6" x14ac:dyDescent="0.25">
      <c r="B62" s="15" t="s">
        <v>32</v>
      </c>
      <c r="C62" s="16"/>
      <c r="D62" s="16"/>
      <c r="E62" s="16">
        <v>254</v>
      </c>
      <c r="F62" s="103">
        <v>227</v>
      </c>
    </row>
    <row r="63" spans="2:6" x14ac:dyDescent="0.25">
      <c r="B63" s="15" t="s">
        <v>33</v>
      </c>
      <c r="C63" s="16"/>
      <c r="D63" s="16"/>
      <c r="E63" s="16">
        <v>173</v>
      </c>
      <c r="F63" s="16">
        <v>169</v>
      </c>
    </row>
    <row r="64" spans="2:6" x14ac:dyDescent="0.25">
      <c r="B64" s="15" t="s">
        <v>34</v>
      </c>
      <c r="C64" s="16"/>
      <c r="D64" s="16"/>
      <c r="E64" s="16">
        <v>28</v>
      </c>
      <c r="F64" s="16">
        <v>29</v>
      </c>
    </row>
    <row r="65" spans="2:6" x14ac:dyDescent="0.25">
      <c r="B65" s="15" t="s">
        <v>35</v>
      </c>
      <c r="C65" s="16">
        <v>1176</v>
      </c>
      <c r="D65" s="16">
        <v>1443</v>
      </c>
      <c r="E65" s="16">
        <v>1352</v>
      </c>
      <c r="F65" s="16">
        <v>1281</v>
      </c>
    </row>
    <row r="66" spans="2:6" x14ac:dyDescent="0.25">
      <c r="B66" s="15" t="s">
        <v>36</v>
      </c>
      <c r="C66" s="16">
        <v>3010</v>
      </c>
      <c r="D66" s="16">
        <v>3568</v>
      </c>
      <c r="E66" s="16">
        <v>3587</v>
      </c>
      <c r="F66" s="16">
        <v>3475</v>
      </c>
    </row>
    <row r="67" spans="2:6" x14ac:dyDescent="0.25">
      <c r="B67" s="15" t="s">
        <v>37</v>
      </c>
      <c r="C67" s="16"/>
      <c r="D67" s="16"/>
      <c r="E67" s="16">
        <v>155</v>
      </c>
      <c r="F67" s="16">
        <v>149</v>
      </c>
    </row>
    <row r="68" spans="2:6" x14ac:dyDescent="0.25">
      <c r="B68" s="15" t="s">
        <v>38</v>
      </c>
      <c r="C68" s="16"/>
      <c r="D68" s="16"/>
      <c r="E68" s="16">
        <v>109</v>
      </c>
      <c r="F68" s="16">
        <v>101</v>
      </c>
    </row>
    <row r="69" spans="2:6" x14ac:dyDescent="0.25">
      <c r="B69" s="15" t="s">
        <v>39</v>
      </c>
      <c r="C69" s="16">
        <v>775</v>
      </c>
      <c r="D69" s="16">
        <v>921</v>
      </c>
      <c r="E69" s="16">
        <v>914</v>
      </c>
      <c r="F69" s="16">
        <v>828</v>
      </c>
    </row>
    <row r="70" spans="2:6" x14ac:dyDescent="0.25">
      <c r="B70" s="15" t="s">
        <v>40</v>
      </c>
      <c r="C70" s="16"/>
      <c r="D70" s="16"/>
      <c r="E70" s="16">
        <v>115</v>
      </c>
      <c r="F70" s="16">
        <v>111</v>
      </c>
    </row>
    <row r="71" spans="2:6" x14ac:dyDescent="0.25">
      <c r="B71" s="15" t="s">
        <v>41</v>
      </c>
      <c r="C71" s="16"/>
      <c r="D71" s="16"/>
      <c r="E71" s="16">
        <v>47</v>
      </c>
      <c r="F71" s="16">
        <v>52</v>
      </c>
    </row>
    <row r="72" spans="2:6" x14ac:dyDescent="0.25">
      <c r="B72" s="15" t="s">
        <v>42</v>
      </c>
      <c r="C72" s="16"/>
      <c r="D72" s="16"/>
      <c r="E72" s="16">
        <v>335</v>
      </c>
      <c r="F72" s="16">
        <v>315</v>
      </c>
    </row>
    <row r="73" spans="2:6" x14ac:dyDescent="0.25">
      <c r="B73" s="15" t="s">
        <v>43</v>
      </c>
      <c r="C73" s="16"/>
      <c r="D73" s="16"/>
      <c r="E73" s="16">
        <v>95</v>
      </c>
      <c r="F73" s="16">
        <v>85</v>
      </c>
    </row>
    <row r="74" spans="2:6" x14ac:dyDescent="0.25">
      <c r="B74" s="27" t="s">
        <v>0</v>
      </c>
      <c r="C74" s="18">
        <v>4961</v>
      </c>
      <c r="D74" s="18">
        <v>5932</v>
      </c>
      <c r="E74" s="18">
        <v>7164</v>
      </c>
      <c r="F74" s="18">
        <f>SUM(F62:F73)</f>
        <v>6822</v>
      </c>
    </row>
    <row r="77" spans="2:6" x14ac:dyDescent="0.25">
      <c r="B77" s="12"/>
      <c r="C77" s="12" t="s">
        <v>28</v>
      </c>
      <c r="D77" s="12" t="s">
        <v>29</v>
      </c>
      <c r="E77" s="12">
        <v>2024</v>
      </c>
      <c r="F77" s="12">
        <v>2025</v>
      </c>
    </row>
    <row r="78" spans="2:6" x14ac:dyDescent="0.25">
      <c r="B78" s="12"/>
      <c r="C78" s="12" t="s">
        <v>50</v>
      </c>
      <c r="D78" s="12" t="s">
        <v>50</v>
      </c>
      <c r="E78" s="12" t="s">
        <v>50</v>
      </c>
      <c r="F78" s="102" t="s">
        <v>50</v>
      </c>
    </row>
    <row r="79" spans="2:6" x14ac:dyDescent="0.25">
      <c r="B79" s="121" t="s">
        <v>578</v>
      </c>
      <c r="C79" s="121"/>
      <c r="D79" s="121"/>
      <c r="E79" s="121"/>
    </row>
    <row r="80" spans="2:6" x14ac:dyDescent="0.25">
      <c r="B80" s="15" t="s">
        <v>32</v>
      </c>
      <c r="C80" s="32"/>
      <c r="D80" s="32"/>
      <c r="E80" s="32">
        <v>0.94</v>
      </c>
      <c r="F80" s="97">
        <v>0.96</v>
      </c>
    </row>
    <row r="81" spans="2:6" x14ac:dyDescent="0.25">
      <c r="B81" s="15" t="s">
        <v>33</v>
      </c>
      <c r="C81" s="32"/>
      <c r="D81" s="32"/>
      <c r="E81" s="32">
        <v>1</v>
      </c>
      <c r="F81" s="32">
        <v>1</v>
      </c>
    </row>
    <row r="82" spans="2:6" x14ac:dyDescent="0.25">
      <c r="B82" s="15" t="s">
        <v>34</v>
      </c>
      <c r="C82" s="32"/>
      <c r="D82" s="32"/>
      <c r="E82" s="32">
        <v>1</v>
      </c>
      <c r="F82" s="32">
        <v>1</v>
      </c>
    </row>
    <row r="83" spans="2:6" x14ac:dyDescent="0.25">
      <c r="B83" s="15" t="s">
        <v>35</v>
      </c>
      <c r="C83" s="32">
        <v>0.98899999999999999</v>
      </c>
      <c r="D83" s="32">
        <v>0.95</v>
      </c>
      <c r="E83" s="32">
        <v>0.94</v>
      </c>
      <c r="F83" s="32">
        <v>1</v>
      </c>
    </row>
    <row r="84" spans="2:6" x14ac:dyDescent="0.25">
      <c r="B84" s="15" t="s">
        <v>36</v>
      </c>
      <c r="C84" s="32">
        <v>0.997</v>
      </c>
      <c r="D84" s="32">
        <v>0.99</v>
      </c>
      <c r="E84" s="32">
        <v>0.97</v>
      </c>
      <c r="F84" s="32">
        <v>1</v>
      </c>
    </row>
    <row r="85" spans="2:6" x14ac:dyDescent="0.25">
      <c r="B85" s="15" t="s">
        <v>37</v>
      </c>
      <c r="C85" s="32"/>
      <c r="D85" s="32"/>
      <c r="E85" s="32">
        <v>0.95</v>
      </c>
      <c r="F85" s="32">
        <v>1</v>
      </c>
    </row>
    <row r="86" spans="2:6" x14ac:dyDescent="0.25">
      <c r="B86" s="15" t="s">
        <v>38</v>
      </c>
      <c r="C86" s="32"/>
      <c r="D86" s="32"/>
      <c r="E86" s="32">
        <v>0.97</v>
      </c>
      <c r="F86" s="32">
        <v>1</v>
      </c>
    </row>
    <row r="87" spans="2:6" x14ac:dyDescent="0.25">
      <c r="B87" s="15" t="s">
        <v>39</v>
      </c>
      <c r="C87" s="32">
        <v>1</v>
      </c>
      <c r="D87" s="32">
        <v>1</v>
      </c>
      <c r="E87" s="32">
        <v>0.91</v>
      </c>
      <c r="F87" s="32">
        <v>1</v>
      </c>
    </row>
    <row r="88" spans="2:6" x14ac:dyDescent="0.25">
      <c r="B88" s="15" t="s">
        <v>40</v>
      </c>
      <c r="C88" s="32"/>
      <c r="D88" s="32"/>
      <c r="E88" s="32">
        <v>0.93</v>
      </c>
      <c r="F88" s="32">
        <v>1</v>
      </c>
    </row>
    <row r="89" spans="2:6" x14ac:dyDescent="0.25">
      <c r="B89" s="15" t="s">
        <v>41</v>
      </c>
      <c r="C89" s="32"/>
      <c r="D89" s="32"/>
      <c r="E89" s="32">
        <v>1</v>
      </c>
      <c r="F89" s="32">
        <v>1</v>
      </c>
    </row>
    <row r="90" spans="2:6" x14ac:dyDescent="0.25">
      <c r="B90" s="15" t="s">
        <v>42</v>
      </c>
      <c r="C90" s="32"/>
      <c r="D90" s="32"/>
      <c r="E90" s="32">
        <v>0.98</v>
      </c>
      <c r="F90" s="32">
        <v>1</v>
      </c>
    </row>
    <row r="91" spans="2:6" x14ac:dyDescent="0.25">
      <c r="B91" s="15" t="s">
        <v>43</v>
      </c>
      <c r="C91" s="32"/>
      <c r="D91" s="32"/>
      <c r="E91" s="32">
        <v>0.93</v>
      </c>
      <c r="F91" s="32">
        <v>1</v>
      </c>
    </row>
    <row r="92" spans="2:6" x14ac:dyDescent="0.25">
      <c r="B92" s="27" t="s">
        <v>0</v>
      </c>
      <c r="C92" s="71">
        <v>0.99680000000000002</v>
      </c>
      <c r="D92" s="71">
        <v>0.98670000000000002</v>
      </c>
      <c r="E92" s="71">
        <v>0.96</v>
      </c>
      <c r="F92" s="71">
        <v>0.99</v>
      </c>
    </row>
    <row r="95" spans="2:6" x14ac:dyDescent="0.25">
      <c r="B95" s="12"/>
      <c r="C95" s="12" t="s">
        <v>28</v>
      </c>
      <c r="D95" s="12" t="s">
        <v>29</v>
      </c>
      <c r="E95" s="12">
        <v>2024</v>
      </c>
      <c r="F95" s="12">
        <v>2025</v>
      </c>
    </row>
    <row r="96" spans="2:6" x14ac:dyDescent="0.25">
      <c r="B96" s="12"/>
      <c r="C96" s="12" t="s">
        <v>83</v>
      </c>
      <c r="D96" s="12" t="s">
        <v>83</v>
      </c>
      <c r="E96" s="12" t="s">
        <v>83</v>
      </c>
      <c r="F96" s="12" t="s">
        <v>83</v>
      </c>
    </row>
    <row r="97" spans="2:6" x14ac:dyDescent="0.25">
      <c r="B97" s="121" t="s">
        <v>579</v>
      </c>
      <c r="C97" s="121"/>
      <c r="D97" s="121"/>
      <c r="E97" s="121"/>
      <c r="F97" s="92"/>
    </row>
    <row r="98" spans="2:6" x14ac:dyDescent="0.25">
      <c r="B98" s="15" t="s">
        <v>32</v>
      </c>
      <c r="C98" s="16"/>
      <c r="D98" s="16"/>
      <c r="E98" s="16">
        <v>254</v>
      </c>
      <c r="F98" s="103">
        <v>215</v>
      </c>
    </row>
    <row r="99" spans="2:6" x14ac:dyDescent="0.25">
      <c r="B99" s="15" t="s">
        <v>33</v>
      </c>
      <c r="C99" s="16"/>
      <c r="D99" s="16"/>
      <c r="E99" s="16">
        <v>173</v>
      </c>
      <c r="F99" s="16">
        <v>150</v>
      </c>
    </row>
    <row r="100" spans="2:6" x14ac:dyDescent="0.25">
      <c r="B100" s="15" t="s">
        <v>34</v>
      </c>
      <c r="C100" s="16"/>
      <c r="D100" s="16"/>
      <c r="E100" s="16">
        <v>28</v>
      </c>
      <c r="F100" s="16">
        <v>27</v>
      </c>
    </row>
    <row r="101" spans="2:6" x14ac:dyDescent="0.25">
      <c r="B101" s="15" t="s">
        <v>35</v>
      </c>
      <c r="C101" s="16">
        <v>1176</v>
      </c>
      <c r="D101" s="16">
        <v>1443</v>
      </c>
      <c r="E101" s="16">
        <v>1352</v>
      </c>
      <c r="F101" s="16">
        <v>1177</v>
      </c>
    </row>
    <row r="102" spans="2:6" x14ac:dyDescent="0.25">
      <c r="B102" s="15" t="s">
        <v>36</v>
      </c>
      <c r="C102" s="16">
        <v>3010</v>
      </c>
      <c r="D102" s="16">
        <v>3568</v>
      </c>
      <c r="E102" s="16">
        <v>3587</v>
      </c>
      <c r="F102" s="16">
        <v>3304</v>
      </c>
    </row>
    <row r="103" spans="2:6" x14ac:dyDescent="0.25">
      <c r="B103" s="15" t="s">
        <v>37</v>
      </c>
      <c r="C103" s="16"/>
      <c r="D103" s="16"/>
      <c r="E103" s="16">
        <v>155</v>
      </c>
      <c r="F103" s="16">
        <v>145</v>
      </c>
    </row>
    <row r="104" spans="2:6" x14ac:dyDescent="0.25">
      <c r="B104" s="15" t="s">
        <v>38</v>
      </c>
      <c r="C104" s="16"/>
      <c r="D104" s="16"/>
      <c r="E104" s="16">
        <v>109</v>
      </c>
      <c r="F104" s="16">
        <v>98</v>
      </c>
    </row>
    <row r="105" spans="2:6" x14ac:dyDescent="0.25">
      <c r="B105" s="15" t="s">
        <v>39</v>
      </c>
      <c r="C105" s="16">
        <v>775</v>
      </c>
      <c r="D105" s="16">
        <v>921</v>
      </c>
      <c r="E105" s="16">
        <v>914</v>
      </c>
      <c r="F105" s="16">
        <v>768</v>
      </c>
    </row>
    <row r="106" spans="2:6" x14ac:dyDescent="0.25">
      <c r="B106" s="15" t="s">
        <v>40</v>
      </c>
      <c r="C106" s="16"/>
      <c r="D106" s="16"/>
      <c r="E106" s="16">
        <v>115</v>
      </c>
      <c r="F106" s="16">
        <v>104</v>
      </c>
    </row>
    <row r="107" spans="2:6" x14ac:dyDescent="0.25">
      <c r="B107" s="15" t="s">
        <v>41</v>
      </c>
      <c r="C107" s="16"/>
      <c r="D107" s="16"/>
      <c r="E107" s="16">
        <v>47</v>
      </c>
      <c r="F107" s="16">
        <v>27</v>
      </c>
    </row>
    <row r="108" spans="2:6" x14ac:dyDescent="0.25">
      <c r="B108" s="15" t="s">
        <v>42</v>
      </c>
      <c r="C108" s="16"/>
      <c r="D108" s="16"/>
      <c r="E108" s="16">
        <v>335</v>
      </c>
      <c r="F108" s="16">
        <v>229</v>
      </c>
    </row>
    <row r="109" spans="2:6" x14ac:dyDescent="0.25">
      <c r="B109" s="15" t="s">
        <v>43</v>
      </c>
      <c r="C109" s="16"/>
      <c r="D109" s="16"/>
      <c r="E109" s="16">
        <v>95</v>
      </c>
      <c r="F109" s="16">
        <v>84</v>
      </c>
    </row>
    <row r="110" spans="2:6" x14ac:dyDescent="0.25">
      <c r="B110" s="27" t="s">
        <v>0</v>
      </c>
      <c r="C110" s="18">
        <v>4961</v>
      </c>
      <c r="D110" s="18">
        <v>5932</v>
      </c>
      <c r="E110" s="18">
        <v>7164</v>
      </c>
      <c r="F110" s="18">
        <v>6420</v>
      </c>
    </row>
    <row r="113" spans="2:6" x14ac:dyDescent="0.25">
      <c r="B113" s="12"/>
      <c r="C113" s="12" t="s">
        <v>28</v>
      </c>
      <c r="D113" s="12" t="s">
        <v>29</v>
      </c>
      <c r="E113" s="12">
        <v>2024</v>
      </c>
      <c r="F113" s="12">
        <v>2025</v>
      </c>
    </row>
    <row r="114" spans="2:6" x14ac:dyDescent="0.25">
      <c r="B114" s="12"/>
      <c r="C114" s="12" t="s">
        <v>50</v>
      </c>
      <c r="D114" s="12" t="s">
        <v>50</v>
      </c>
      <c r="E114" s="12" t="s">
        <v>50</v>
      </c>
      <c r="F114" s="102" t="s">
        <v>50</v>
      </c>
    </row>
    <row r="115" spans="2:6" x14ac:dyDescent="0.25">
      <c r="B115" s="121" t="s">
        <v>580</v>
      </c>
      <c r="C115" s="121"/>
      <c r="D115" s="121"/>
      <c r="E115" s="121"/>
    </row>
    <row r="116" spans="2:6" x14ac:dyDescent="0.25">
      <c r="B116" s="15" t="s">
        <v>32</v>
      </c>
      <c r="C116" s="32"/>
      <c r="D116" s="32"/>
      <c r="E116" s="32">
        <v>0.94</v>
      </c>
      <c r="F116" s="97">
        <v>0.99</v>
      </c>
    </row>
    <row r="117" spans="2:6" x14ac:dyDescent="0.25">
      <c r="B117" s="15" t="s">
        <v>33</v>
      </c>
      <c r="C117" s="32"/>
      <c r="D117" s="32"/>
      <c r="E117" s="32">
        <v>1</v>
      </c>
      <c r="F117" s="32">
        <v>0.99</v>
      </c>
    </row>
    <row r="118" spans="2:6" x14ac:dyDescent="0.25">
      <c r="B118" s="15" t="s">
        <v>34</v>
      </c>
      <c r="C118" s="32"/>
      <c r="D118" s="32"/>
      <c r="E118" s="32">
        <v>1</v>
      </c>
      <c r="F118" s="32">
        <v>1</v>
      </c>
    </row>
    <row r="119" spans="2:6" x14ac:dyDescent="0.25">
      <c r="B119" s="15" t="s">
        <v>35</v>
      </c>
      <c r="C119" s="32">
        <v>0.98899999999999999</v>
      </c>
      <c r="D119" s="32">
        <v>0.95</v>
      </c>
      <c r="E119" s="32">
        <v>0.94</v>
      </c>
      <c r="F119" s="32">
        <v>1</v>
      </c>
    </row>
    <row r="120" spans="2:6" x14ac:dyDescent="0.25">
      <c r="B120" s="15" t="s">
        <v>36</v>
      </c>
      <c r="C120" s="32">
        <v>0.997</v>
      </c>
      <c r="D120" s="32">
        <v>0.99</v>
      </c>
      <c r="E120" s="32">
        <v>0.97</v>
      </c>
      <c r="F120" s="32">
        <v>0.97</v>
      </c>
    </row>
    <row r="121" spans="2:6" x14ac:dyDescent="0.25">
      <c r="B121" s="15" t="s">
        <v>37</v>
      </c>
      <c r="C121" s="32"/>
      <c r="D121" s="32"/>
      <c r="E121" s="32">
        <v>0.95</v>
      </c>
      <c r="F121" s="32">
        <v>1</v>
      </c>
    </row>
    <row r="122" spans="2:6" x14ac:dyDescent="0.25">
      <c r="B122" s="15" t="s">
        <v>38</v>
      </c>
      <c r="C122" s="32"/>
      <c r="D122" s="32"/>
      <c r="E122" s="32">
        <v>0.97</v>
      </c>
      <c r="F122" s="32">
        <v>1</v>
      </c>
    </row>
    <row r="123" spans="2:6" x14ac:dyDescent="0.25">
      <c r="B123" s="15" t="s">
        <v>39</v>
      </c>
      <c r="C123" s="32">
        <v>1</v>
      </c>
      <c r="D123" s="32">
        <v>1</v>
      </c>
      <c r="E123" s="32">
        <v>0.91</v>
      </c>
      <c r="F123" s="32">
        <v>0.98</v>
      </c>
    </row>
    <row r="124" spans="2:6" x14ac:dyDescent="0.25">
      <c r="B124" s="15" t="s">
        <v>40</v>
      </c>
      <c r="C124" s="32"/>
      <c r="D124" s="32"/>
      <c r="E124" s="32">
        <v>0.93</v>
      </c>
      <c r="F124" s="32">
        <v>1</v>
      </c>
    </row>
    <row r="125" spans="2:6" x14ac:dyDescent="0.25">
      <c r="B125" s="15" t="s">
        <v>41</v>
      </c>
      <c r="C125" s="32"/>
      <c r="D125" s="32"/>
      <c r="E125" s="32">
        <v>1</v>
      </c>
      <c r="F125" s="32">
        <v>1</v>
      </c>
    </row>
    <row r="126" spans="2:6" x14ac:dyDescent="0.25">
      <c r="B126" s="15" t="s">
        <v>42</v>
      </c>
      <c r="C126" s="32"/>
      <c r="D126" s="32"/>
      <c r="E126" s="32">
        <v>0.98</v>
      </c>
      <c r="F126" s="32">
        <v>1</v>
      </c>
    </row>
    <row r="127" spans="2:6" x14ac:dyDescent="0.25">
      <c r="B127" s="15" t="s">
        <v>43</v>
      </c>
      <c r="C127" s="32"/>
      <c r="D127" s="32"/>
      <c r="E127" s="32">
        <v>0.93</v>
      </c>
      <c r="F127" s="32">
        <v>1</v>
      </c>
    </row>
    <row r="128" spans="2:6" x14ac:dyDescent="0.25">
      <c r="B128" s="27" t="s">
        <v>0</v>
      </c>
      <c r="C128" s="71">
        <v>0.99680000000000002</v>
      </c>
      <c r="D128" s="71">
        <v>0.98670000000000002</v>
      </c>
      <c r="E128" s="71">
        <v>0.96</v>
      </c>
      <c r="F128" s="71">
        <v>0.99</v>
      </c>
    </row>
    <row r="131" spans="2:6" ht="13" x14ac:dyDescent="0.3">
      <c r="B131" s="11" t="s">
        <v>573</v>
      </c>
    </row>
    <row r="134" spans="2:6" x14ac:dyDescent="0.25">
      <c r="B134" s="12"/>
      <c r="C134" s="12">
        <v>2022</v>
      </c>
      <c r="D134" s="12">
        <v>2023</v>
      </c>
      <c r="E134" s="12">
        <v>2024</v>
      </c>
      <c r="F134" s="12">
        <v>2025</v>
      </c>
    </row>
    <row r="135" spans="2:6" x14ac:dyDescent="0.25">
      <c r="B135" s="12"/>
      <c r="C135" s="12" t="s">
        <v>83</v>
      </c>
      <c r="D135" s="12" t="s">
        <v>83</v>
      </c>
      <c r="E135" s="12" t="s">
        <v>83</v>
      </c>
      <c r="F135" s="12" t="s">
        <v>83</v>
      </c>
    </row>
    <row r="136" spans="2:6" ht="13.5" x14ac:dyDescent="0.25">
      <c r="B136" s="13" t="s">
        <v>581</v>
      </c>
      <c r="C136" s="14"/>
      <c r="D136" s="14"/>
      <c r="E136" s="14"/>
      <c r="F136" s="14"/>
    </row>
    <row r="137" spans="2:6" x14ac:dyDescent="0.25">
      <c r="B137" s="15" t="s">
        <v>32</v>
      </c>
      <c r="C137" s="16"/>
      <c r="D137" s="16"/>
      <c r="E137" s="16">
        <v>0</v>
      </c>
      <c r="F137" s="16">
        <v>0</v>
      </c>
    </row>
    <row r="138" spans="2:6" x14ac:dyDescent="0.25">
      <c r="B138" s="15" t="s">
        <v>33</v>
      </c>
      <c r="C138" s="16"/>
      <c r="D138" s="16"/>
      <c r="E138" s="16">
        <v>0</v>
      </c>
      <c r="F138" s="16">
        <v>0</v>
      </c>
    </row>
    <row r="139" spans="2:6" x14ac:dyDescent="0.25">
      <c r="B139" s="15" t="s">
        <v>34</v>
      </c>
      <c r="C139" s="16"/>
      <c r="D139" s="16"/>
      <c r="E139" s="16">
        <v>0</v>
      </c>
      <c r="F139" s="16">
        <v>0</v>
      </c>
    </row>
    <row r="140" spans="2:6" x14ac:dyDescent="0.25">
      <c r="B140" s="15" t="s">
        <v>35</v>
      </c>
      <c r="C140" s="16"/>
      <c r="D140" s="16">
        <v>0</v>
      </c>
      <c r="E140" s="16">
        <v>0</v>
      </c>
      <c r="F140" s="16">
        <v>0</v>
      </c>
    </row>
    <row r="141" spans="2:6" x14ac:dyDescent="0.25">
      <c r="B141" s="15" t="s">
        <v>36</v>
      </c>
      <c r="C141" s="16">
        <v>0</v>
      </c>
      <c r="D141" s="16">
        <v>0</v>
      </c>
      <c r="E141" s="16">
        <v>0</v>
      </c>
      <c r="F141" s="16">
        <v>0</v>
      </c>
    </row>
    <row r="142" spans="2:6" x14ac:dyDescent="0.25">
      <c r="B142" s="15" t="s">
        <v>37</v>
      </c>
      <c r="C142" s="16"/>
      <c r="D142" s="16"/>
      <c r="E142" s="16">
        <v>0</v>
      </c>
      <c r="F142" s="16">
        <v>0</v>
      </c>
    </row>
    <row r="143" spans="2:6" x14ac:dyDescent="0.25">
      <c r="B143" s="15" t="s">
        <v>38</v>
      </c>
      <c r="C143" s="16"/>
      <c r="D143" s="16"/>
      <c r="E143" s="16">
        <v>0</v>
      </c>
      <c r="F143" s="16">
        <v>0</v>
      </c>
    </row>
    <row r="144" spans="2:6" x14ac:dyDescent="0.25">
      <c r="B144" s="15" t="s">
        <v>39</v>
      </c>
      <c r="C144" s="16"/>
      <c r="D144" s="16">
        <v>0</v>
      </c>
      <c r="E144" s="16">
        <v>0</v>
      </c>
      <c r="F144" s="16">
        <v>0</v>
      </c>
    </row>
    <row r="145" spans="2:6" x14ac:dyDescent="0.25">
      <c r="B145" s="15" t="s">
        <v>40</v>
      </c>
      <c r="C145" s="16"/>
      <c r="D145" s="16"/>
      <c r="E145" s="16">
        <v>0</v>
      </c>
      <c r="F145" s="16">
        <v>0</v>
      </c>
    </row>
    <row r="146" spans="2:6" x14ac:dyDescent="0.25">
      <c r="B146" s="15" t="s">
        <v>41</v>
      </c>
      <c r="C146" s="16"/>
      <c r="D146" s="16"/>
      <c r="E146" s="16">
        <v>0</v>
      </c>
      <c r="F146" s="16">
        <v>0</v>
      </c>
    </row>
    <row r="147" spans="2:6" x14ac:dyDescent="0.25">
      <c r="B147" s="15" t="s">
        <v>42</v>
      </c>
      <c r="C147" s="16"/>
      <c r="D147" s="16"/>
      <c r="E147" s="16">
        <v>0</v>
      </c>
      <c r="F147" s="16">
        <v>0</v>
      </c>
    </row>
    <row r="148" spans="2:6" x14ac:dyDescent="0.25">
      <c r="B148" s="15" t="s">
        <v>43</v>
      </c>
      <c r="C148" s="16"/>
      <c r="D148" s="16"/>
      <c r="E148" s="16">
        <v>0</v>
      </c>
      <c r="F148" s="16">
        <v>0</v>
      </c>
    </row>
    <row r="149" spans="2:6" x14ac:dyDescent="0.25">
      <c r="B149" s="27" t="s">
        <v>0</v>
      </c>
      <c r="C149" s="18">
        <v>0</v>
      </c>
      <c r="D149" s="18">
        <v>0</v>
      </c>
      <c r="E149" s="18">
        <v>0</v>
      </c>
      <c r="F149" s="18">
        <v>0</v>
      </c>
    </row>
    <row r="152" spans="2:6" ht="13" x14ac:dyDescent="0.3">
      <c r="B152" s="11" t="s">
        <v>56</v>
      </c>
    </row>
    <row r="153" spans="2:6" x14ac:dyDescent="0.25">
      <c r="B153" s="119" t="s">
        <v>57</v>
      </c>
      <c r="C153" s="119"/>
      <c r="D153" s="119"/>
      <c r="E153" s="119"/>
    </row>
    <row r="154" spans="2:6" ht="60" customHeight="1" x14ac:dyDescent="0.25">
      <c r="B154" s="122" t="s">
        <v>582</v>
      </c>
      <c r="C154" s="122"/>
      <c r="D154" s="122"/>
      <c r="E154" s="122"/>
    </row>
  </sheetData>
  <mergeCells count="7">
    <mergeCell ref="B43:F43"/>
    <mergeCell ref="B154:E154"/>
    <mergeCell ref="B61:E61"/>
    <mergeCell ref="B79:E79"/>
    <mergeCell ref="B97:E97"/>
    <mergeCell ref="B115:E115"/>
    <mergeCell ref="B153:E15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331BB-4B68-4356-9AC7-AAF615AF850F}">
  <dimension ref="B2:O34"/>
  <sheetViews>
    <sheetView workbookViewId="0">
      <selection activeCell="B2" sqref="B2:D2"/>
    </sheetView>
  </sheetViews>
  <sheetFormatPr defaultColWidth="8.7265625" defaultRowHeight="12.5" x14ac:dyDescent="0.25"/>
  <cols>
    <col min="1" max="1" width="8.7265625" style="5"/>
    <col min="2" max="12" width="10.7265625" style="5" customWidth="1"/>
    <col min="13" max="16384" width="8.7265625" style="5"/>
  </cols>
  <sheetData>
    <row r="2" spans="2:15" ht="13" x14ac:dyDescent="0.25">
      <c r="B2" s="117" t="s">
        <v>4</v>
      </c>
      <c r="C2" s="117"/>
      <c r="D2" s="117"/>
    </row>
    <row r="3" spans="2:15" x14ac:dyDescent="0.25">
      <c r="B3" s="118" t="s">
        <v>5</v>
      </c>
      <c r="C3" s="118"/>
      <c r="D3" s="118"/>
      <c r="E3" s="118"/>
      <c r="F3" s="118"/>
      <c r="G3" s="118"/>
      <c r="H3" s="118"/>
      <c r="I3" s="118"/>
      <c r="J3" s="118"/>
      <c r="K3" s="118"/>
      <c r="L3" s="118"/>
      <c r="M3" s="118"/>
      <c r="N3" s="118"/>
      <c r="O3" s="118"/>
    </row>
    <row r="4" spans="2:15" x14ac:dyDescent="0.25">
      <c r="B4" s="118"/>
      <c r="C4" s="118"/>
      <c r="D4" s="118"/>
      <c r="E4" s="118"/>
      <c r="F4" s="118"/>
      <c r="G4" s="118"/>
      <c r="H4" s="118"/>
      <c r="I4" s="118"/>
      <c r="J4" s="118"/>
      <c r="K4" s="118"/>
      <c r="L4" s="118"/>
      <c r="M4" s="118"/>
      <c r="N4" s="118"/>
      <c r="O4" s="118"/>
    </row>
    <row r="5" spans="2:15" x14ac:dyDescent="0.25">
      <c r="B5" s="118"/>
      <c r="C5" s="118"/>
      <c r="D5" s="118"/>
      <c r="E5" s="118"/>
      <c r="F5" s="118"/>
      <c r="G5" s="118"/>
      <c r="H5" s="118"/>
      <c r="I5" s="118"/>
      <c r="J5" s="118"/>
      <c r="K5" s="118"/>
      <c r="L5" s="118"/>
      <c r="M5" s="118"/>
      <c r="N5" s="118"/>
      <c r="O5" s="118"/>
    </row>
    <row r="6" spans="2:15" x14ac:dyDescent="0.25">
      <c r="B6" s="118"/>
      <c r="C6" s="118"/>
      <c r="D6" s="118"/>
      <c r="E6" s="118"/>
      <c r="F6" s="118"/>
      <c r="G6" s="118"/>
      <c r="H6" s="118"/>
      <c r="I6" s="118"/>
      <c r="J6" s="118"/>
      <c r="K6" s="118"/>
      <c r="L6" s="118"/>
      <c r="M6" s="118"/>
      <c r="N6" s="118"/>
      <c r="O6" s="118"/>
    </row>
    <row r="7" spans="2:15" x14ac:dyDescent="0.25">
      <c r="B7" s="118"/>
      <c r="C7" s="118"/>
      <c r="D7" s="118"/>
      <c r="E7" s="118"/>
      <c r="F7" s="118"/>
      <c r="G7" s="118"/>
      <c r="H7" s="118"/>
      <c r="I7" s="118"/>
      <c r="J7" s="118"/>
      <c r="K7" s="118"/>
      <c r="L7" s="118"/>
      <c r="M7" s="118"/>
      <c r="N7" s="118"/>
      <c r="O7" s="118"/>
    </row>
    <row r="8" spans="2:15" x14ac:dyDescent="0.25">
      <c r="B8" s="118"/>
      <c r="C8" s="118"/>
      <c r="D8" s="118"/>
      <c r="E8" s="118"/>
      <c r="F8" s="118"/>
      <c r="G8" s="118"/>
      <c r="H8" s="118"/>
      <c r="I8" s="118"/>
      <c r="J8" s="118"/>
      <c r="K8" s="118"/>
      <c r="L8" s="118"/>
      <c r="M8" s="118"/>
      <c r="N8" s="118"/>
      <c r="O8" s="118"/>
    </row>
    <row r="9" spans="2:15" x14ac:dyDescent="0.25">
      <c r="B9" s="118"/>
      <c r="C9" s="118"/>
      <c r="D9" s="118"/>
      <c r="E9" s="118"/>
      <c r="F9" s="118"/>
      <c r="G9" s="118"/>
      <c r="H9" s="118"/>
      <c r="I9" s="118"/>
      <c r="J9" s="118"/>
      <c r="K9" s="118"/>
      <c r="L9" s="118"/>
      <c r="M9" s="118"/>
      <c r="N9" s="118"/>
      <c r="O9" s="118"/>
    </row>
    <row r="11" spans="2:15" ht="13" x14ac:dyDescent="0.25">
      <c r="B11" s="117" t="s">
        <v>6</v>
      </c>
      <c r="C11" s="117"/>
      <c r="D11" s="117"/>
      <c r="E11" s="117"/>
      <c r="F11" s="117"/>
      <c r="G11" s="117"/>
      <c r="H11" s="117"/>
      <c r="I11" s="117"/>
      <c r="J11" s="117"/>
      <c r="K11" s="117"/>
      <c r="L11" s="117"/>
      <c r="M11" s="117"/>
      <c r="N11" s="117"/>
      <c r="O11" s="117"/>
    </row>
    <row r="12" spans="2:15" x14ac:dyDescent="0.25">
      <c r="B12" s="116"/>
      <c r="C12" s="116"/>
      <c r="D12" s="116"/>
      <c r="E12" s="116"/>
      <c r="F12" s="116"/>
      <c r="G12" s="116"/>
      <c r="H12" s="116"/>
      <c r="I12" s="116"/>
      <c r="J12" s="116"/>
      <c r="K12" s="116"/>
      <c r="L12" s="116"/>
      <c r="M12" s="116"/>
      <c r="N12" s="116"/>
      <c r="O12" s="116"/>
    </row>
    <row r="13" spans="2:15" x14ac:dyDescent="0.25">
      <c r="B13" s="116" t="s">
        <v>7</v>
      </c>
      <c r="C13" s="116"/>
      <c r="D13" s="116"/>
      <c r="E13" s="116"/>
      <c r="F13" s="116"/>
      <c r="G13" s="116"/>
      <c r="H13" s="116"/>
      <c r="I13" s="116"/>
      <c r="J13" s="116"/>
      <c r="K13" s="116"/>
      <c r="L13" s="116"/>
      <c r="M13" s="116"/>
      <c r="N13" s="116"/>
      <c r="O13" s="116"/>
    </row>
    <row r="14" spans="2:15" x14ac:dyDescent="0.25">
      <c r="B14" s="6"/>
      <c r="C14" s="6"/>
      <c r="D14" s="6"/>
      <c r="E14" s="6"/>
      <c r="F14" s="6"/>
      <c r="G14" s="6"/>
      <c r="H14" s="6"/>
      <c r="I14" s="6"/>
      <c r="J14" s="6"/>
      <c r="K14" s="6"/>
      <c r="L14" s="6"/>
      <c r="M14" s="6"/>
      <c r="N14" s="6"/>
      <c r="O14" s="6"/>
    </row>
    <row r="15" spans="2:15" x14ac:dyDescent="0.25">
      <c r="B15" s="116" t="s">
        <v>8</v>
      </c>
      <c r="C15" s="116"/>
      <c r="D15" s="116"/>
      <c r="E15" s="116"/>
      <c r="F15" s="116"/>
      <c r="G15" s="116"/>
      <c r="H15" s="116"/>
      <c r="I15" s="116"/>
      <c r="J15" s="116"/>
      <c r="K15" s="116"/>
      <c r="L15" s="116"/>
      <c r="M15" s="116"/>
      <c r="N15" s="116"/>
      <c r="O15" s="116"/>
    </row>
    <row r="16" spans="2:15" x14ac:dyDescent="0.25">
      <c r="B16" s="6"/>
      <c r="C16" s="6"/>
      <c r="D16" s="6"/>
      <c r="E16" s="6"/>
      <c r="F16" s="6"/>
      <c r="G16" s="6"/>
      <c r="H16" s="6"/>
      <c r="I16" s="6"/>
      <c r="J16" s="6"/>
      <c r="K16" s="6"/>
      <c r="L16" s="6"/>
      <c r="M16" s="6"/>
      <c r="N16" s="6"/>
      <c r="O16" s="6"/>
    </row>
    <row r="17" spans="2:15" x14ac:dyDescent="0.25">
      <c r="B17" s="116" t="s">
        <v>9</v>
      </c>
      <c r="C17" s="116"/>
      <c r="D17" s="116"/>
      <c r="E17" s="116"/>
      <c r="F17" s="116"/>
      <c r="G17" s="116"/>
      <c r="H17" s="116"/>
      <c r="I17" s="116"/>
      <c r="J17" s="116"/>
      <c r="K17" s="116"/>
      <c r="L17" s="116"/>
      <c r="M17" s="116"/>
      <c r="N17" s="116"/>
      <c r="O17" s="116"/>
    </row>
    <row r="18" spans="2:15" x14ac:dyDescent="0.25">
      <c r="B18" s="6"/>
      <c r="C18" s="6"/>
      <c r="D18" s="6"/>
      <c r="E18" s="6"/>
      <c r="F18" s="6"/>
      <c r="G18" s="6"/>
      <c r="H18" s="6"/>
      <c r="I18" s="6"/>
      <c r="J18" s="6"/>
      <c r="K18" s="6"/>
      <c r="L18" s="6"/>
      <c r="M18" s="6"/>
      <c r="N18" s="6"/>
      <c r="O18" s="6"/>
    </row>
    <row r="19" spans="2:15" x14ac:dyDescent="0.25">
      <c r="B19" s="118" t="s">
        <v>10</v>
      </c>
      <c r="C19" s="118"/>
      <c r="D19" s="118"/>
      <c r="E19" s="118"/>
      <c r="F19" s="118"/>
      <c r="G19" s="118"/>
      <c r="H19" s="118"/>
      <c r="I19" s="118"/>
      <c r="J19" s="118"/>
      <c r="K19" s="118"/>
      <c r="L19" s="118"/>
      <c r="M19" s="118"/>
      <c r="N19" s="118"/>
      <c r="O19" s="118"/>
    </row>
    <row r="20" spans="2:15" x14ac:dyDescent="0.25">
      <c r="B20" s="7"/>
      <c r="C20" s="7"/>
      <c r="D20" s="7"/>
      <c r="E20" s="7"/>
      <c r="F20" s="7"/>
      <c r="G20" s="7"/>
      <c r="H20" s="7"/>
      <c r="I20" s="7"/>
      <c r="J20" s="7"/>
      <c r="K20" s="7"/>
      <c r="L20" s="7"/>
      <c r="M20" s="7"/>
      <c r="N20" s="7"/>
      <c r="O20" s="7"/>
    </row>
    <row r="21" spans="2:15" x14ac:dyDescent="0.25">
      <c r="B21" s="116" t="s">
        <v>11</v>
      </c>
      <c r="C21" s="116"/>
      <c r="D21" s="116"/>
      <c r="E21" s="116"/>
      <c r="F21" s="116"/>
      <c r="G21" s="116"/>
      <c r="H21" s="116"/>
      <c r="I21" s="116"/>
      <c r="J21" s="116"/>
      <c r="K21" s="116"/>
      <c r="L21" s="116"/>
      <c r="M21" s="116"/>
      <c r="N21" s="116"/>
      <c r="O21" s="116"/>
    </row>
    <row r="22" spans="2:15" x14ac:dyDescent="0.25">
      <c r="B22" s="6"/>
      <c r="C22" s="6"/>
      <c r="D22" s="6"/>
      <c r="E22" s="6"/>
      <c r="F22" s="6"/>
      <c r="G22" s="6"/>
      <c r="H22" s="6"/>
      <c r="I22" s="6"/>
      <c r="J22" s="6"/>
      <c r="K22" s="6"/>
      <c r="L22" s="6"/>
      <c r="M22" s="6"/>
      <c r="N22" s="6"/>
      <c r="O22" s="6"/>
    </row>
    <row r="23" spans="2:15" x14ac:dyDescent="0.25">
      <c r="B23" s="118" t="s">
        <v>12</v>
      </c>
      <c r="C23" s="118"/>
      <c r="D23" s="118"/>
      <c r="E23" s="118"/>
      <c r="F23" s="118"/>
      <c r="G23" s="118"/>
      <c r="H23" s="118"/>
      <c r="I23" s="118"/>
      <c r="J23" s="118"/>
      <c r="K23" s="118"/>
      <c r="L23" s="118"/>
      <c r="M23" s="118"/>
      <c r="N23" s="118"/>
      <c r="O23" s="118"/>
    </row>
    <row r="24" spans="2:15" x14ac:dyDescent="0.25">
      <c r="B24" s="116"/>
      <c r="C24" s="116"/>
      <c r="D24" s="116"/>
      <c r="E24" s="116"/>
      <c r="F24" s="116"/>
      <c r="G24" s="116"/>
      <c r="H24" s="116"/>
      <c r="I24" s="116"/>
      <c r="J24" s="116"/>
      <c r="K24" s="116"/>
      <c r="L24" s="116"/>
      <c r="M24" s="116"/>
      <c r="N24" s="116"/>
      <c r="O24" s="116"/>
    </row>
    <row r="25" spans="2:15" x14ac:dyDescent="0.25">
      <c r="B25" s="116"/>
      <c r="C25" s="116"/>
      <c r="D25" s="116"/>
      <c r="E25" s="116"/>
      <c r="F25" s="116"/>
      <c r="G25" s="116"/>
      <c r="H25" s="116"/>
      <c r="I25" s="116"/>
      <c r="J25" s="116"/>
      <c r="K25" s="116"/>
      <c r="L25" s="116"/>
      <c r="M25" s="116"/>
      <c r="N25" s="116"/>
      <c r="O25" s="116"/>
    </row>
    <row r="26" spans="2:15" x14ac:dyDescent="0.25">
      <c r="B26" s="116"/>
      <c r="C26" s="116"/>
      <c r="D26" s="116"/>
      <c r="E26" s="116"/>
      <c r="F26" s="116"/>
      <c r="G26" s="116"/>
      <c r="H26" s="116"/>
      <c r="I26" s="116"/>
      <c r="J26" s="116"/>
      <c r="K26" s="116"/>
      <c r="L26" s="116"/>
      <c r="M26" s="116"/>
      <c r="N26" s="116"/>
      <c r="O26" s="116"/>
    </row>
    <row r="27" spans="2:15" x14ac:dyDescent="0.25">
      <c r="B27" s="116"/>
      <c r="C27" s="116"/>
      <c r="D27" s="116"/>
      <c r="E27" s="116"/>
      <c r="F27" s="116"/>
      <c r="G27" s="116"/>
      <c r="H27" s="116"/>
      <c r="I27" s="116"/>
      <c r="J27" s="116"/>
      <c r="K27" s="116"/>
      <c r="L27" s="116"/>
      <c r="M27" s="116"/>
      <c r="N27" s="116"/>
      <c r="O27" s="116"/>
    </row>
    <row r="28" spans="2:15" x14ac:dyDescent="0.25">
      <c r="B28" s="116"/>
      <c r="C28" s="116"/>
      <c r="D28" s="116"/>
      <c r="E28" s="116"/>
      <c r="F28" s="116"/>
      <c r="G28" s="116"/>
      <c r="H28" s="116"/>
      <c r="I28" s="116"/>
      <c r="J28" s="116"/>
      <c r="K28" s="116"/>
      <c r="L28" s="116"/>
      <c r="M28" s="116"/>
      <c r="N28" s="116"/>
      <c r="O28" s="116"/>
    </row>
    <row r="29" spans="2:15" x14ac:dyDescent="0.25">
      <c r="B29" s="116"/>
      <c r="C29" s="116"/>
      <c r="D29" s="116"/>
      <c r="E29" s="116"/>
      <c r="F29" s="116"/>
      <c r="G29" s="116"/>
      <c r="H29" s="116"/>
      <c r="I29" s="116"/>
      <c r="J29" s="116"/>
      <c r="K29" s="116"/>
      <c r="L29" s="116"/>
      <c r="M29" s="116"/>
      <c r="N29" s="116"/>
      <c r="O29" s="116"/>
    </row>
    <row r="30" spans="2:15" x14ac:dyDescent="0.25">
      <c r="B30" s="116"/>
      <c r="C30" s="116"/>
      <c r="D30" s="116"/>
      <c r="E30" s="116"/>
      <c r="F30" s="116"/>
      <c r="G30" s="116"/>
      <c r="H30" s="116"/>
      <c r="I30" s="116"/>
      <c r="J30" s="116"/>
      <c r="K30" s="116"/>
      <c r="L30" s="116"/>
      <c r="M30" s="116"/>
      <c r="N30" s="116"/>
      <c r="O30" s="116"/>
    </row>
    <row r="31" spans="2:15" x14ac:dyDescent="0.25">
      <c r="B31" s="116"/>
      <c r="C31" s="116"/>
      <c r="D31" s="116"/>
      <c r="E31" s="116"/>
      <c r="F31" s="116"/>
      <c r="G31" s="116"/>
      <c r="H31" s="116"/>
      <c r="I31" s="116"/>
      <c r="J31" s="116"/>
      <c r="K31" s="116"/>
      <c r="L31" s="116"/>
      <c r="M31" s="116"/>
      <c r="N31" s="116"/>
      <c r="O31" s="116"/>
    </row>
    <row r="32" spans="2:15" x14ac:dyDescent="0.25">
      <c r="B32" s="116"/>
      <c r="C32" s="116"/>
      <c r="D32" s="116"/>
      <c r="E32" s="116"/>
      <c r="F32" s="116"/>
      <c r="G32" s="116"/>
      <c r="H32" s="116"/>
      <c r="I32" s="116"/>
      <c r="J32" s="116"/>
      <c r="K32" s="116"/>
      <c r="L32" s="116"/>
      <c r="M32" s="116"/>
      <c r="N32" s="116"/>
      <c r="O32" s="116"/>
    </row>
    <row r="33" spans="2:15" x14ac:dyDescent="0.25">
      <c r="B33" s="116"/>
      <c r="C33" s="116"/>
      <c r="D33" s="116"/>
      <c r="E33" s="116"/>
      <c r="F33" s="116"/>
      <c r="G33" s="116"/>
      <c r="H33" s="116"/>
      <c r="I33" s="116"/>
      <c r="J33" s="116"/>
      <c r="K33" s="116"/>
      <c r="L33" s="116"/>
      <c r="M33" s="116"/>
      <c r="N33" s="116"/>
      <c r="O33" s="116"/>
    </row>
    <row r="34" spans="2:15" x14ac:dyDescent="0.25">
      <c r="B34" s="116"/>
      <c r="C34" s="116"/>
      <c r="D34" s="116"/>
      <c r="E34" s="116"/>
      <c r="F34" s="116"/>
      <c r="G34" s="116"/>
      <c r="H34" s="116"/>
      <c r="I34" s="116"/>
      <c r="J34" s="116"/>
      <c r="K34" s="116"/>
      <c r="L34" s="116"/>
      <c r="M34" s="116"/>
      <c r="N34" s="116"/>
      <c r="O34" s="116"/>
    </row>
  </sheetData>
  <mergeCells count="21">
    <mergeCell ref="B25:O25"/>
    <mergeCell ref="B2:D2"/>
    <mergeCell ref="B3:O9"/>
    <mergeCell ref="B11:O11"/>
    <mergeCell ref="B12:O12"/>
    <mergeCell ref="B13:O13"/>
    <mergeCell ref="B15:O15"/>
    <mergeCell ref="B17:O17"/>
    <mergeCell ref="B19:O19"/>
    <mergeCell ref="B21:O21"/>
    <mergeCell ref="B23:O23"/>
    <mergeCell ref="B24:O24"/>
    <mergeCell ref="B32:O32"/>
    <mergeCell ref="B33:O33"/>
    <mergeCell ref="B34:O34"/>
    <mergeCell ref="B26:O26"/>
    <mergeCell ref="B27:O27"/>
    <mergeCell ref="B28:O28"/>
    <mergeCell ref="B29:O29"/>
    <mergeCell ref="B30:O30"/>
    <mergeCell ref="B31:O3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667D6-9D85-4914-AD32-F2DCE1295384}">
  <dimension ref="B3:C19"/>
  <sheetViews>
    <sheetView workbookViewId="0"/>
  </sheetViews>
  <sheetFormatPr defaultColWidth="9.1796875" defaultRowHeight="12.5" x14ac:dyDescent="0.25"/>
  <cols>
    <col min="1" max="1" width="9.1796875" style="5"/>
    <col min="2" max="2" width="7.453125" style="5" customWidth="1"/>
    <col min="3" max="3" width="40.1796875" style="5" customWidth="1"/>
    <col min="4" max="16384" width="9.1796875" style="5"/>
  </cols>
  <sheetData>
    <row r="3" spans="2:3" ht="13" x14ac:dyDescent="0.3">
      <c r="B3" s="8" t="s">
        <v>13</v>
      </c>
    </row>
    <row r="5" spans="2:3" x14ac:dyDescent="0.25">
      <c r="B5" s="9" t="s">
        <v>14</v>
      </c>
      <c r="C5" s="9"/>
    </row>
    <row r="6" spans="2:3" x14ac:dyDescent="0.25">
      <c r="B6" s="9"/>
      <c r="C6" s="9" t="s">
        <v>15</v>
      </c>
    </row>
    <row r="7" spans="2:3" x14ac:dyDescent="0.25">
      <c r="B7" s="9"/>
      <c r="C7" s="9" t="s">
        <v>16</v>
      </c>
    </row>
    <row r="8" spans="2:3" x14ac:dyDescent="0.25">
      <c r="B8" s="9"/>
      <c r="C8" s="9" t="s">
        <v>17</v>
      </c>
    </row>
    <row r="9" spans="2:3" x14ac:dyDescent="0.25">
      <c r="B9" s="9"/>
      <c r="C9" s="9" t="s">
        <v>18</v>
      </c>
    </row>
    <row r="10" spans="2:3" x14ac:dyDescent="0.25">
      <c r="B10" s="9"/>
      <c r="C10" s="9"/>
    </row>
    <row r="11" spans="2:3" x14ac:dyDescent="0.25">
      <c r="B11" s="9" t="s">
        <v>19</v>
      </c>
      <c r="C11" s="9"/>
    </row>
    <row r="12" spans="2:3" x14ac:dyDescent="0.25">
      <c r="B12" s="9"/>
      <c r="C12" s="9" t="s">
        <v>20</v>
      </c>
    </row>
    <row r="13" spans="2:3" x14ac:dyDescent="0.25">
      <c r="B13" s="9"/>
      <c r="C13" s="9" t="s">
        <v>21</v>
      </c>
    </row>
    <row r="14" spans="2:3" x14ac:dyDescent="0.25">
      <c r="B14" s="9"/>
      <c r="C14" s="9" t="s">
        <v>22</v>
      </c>
    </row>
    <row r="15" spans="2:3" x14ac:dyDescent="0.25">
      <c r="B15" s="9"/>
      <c r="C15" s="9" t="s">
        <v>23</v>
      </c>
    </row>
    <row r="16" spans="2:3" x14ac:dyDescent="0.25">
      <c r="B16" s="9"/>
      <c r="C16" s="9"/>
    </row>
    <row r="17" spans="2:3" x14ac:dyDescent="0.25">
      <c r="B17" s="9" t="s">
        <v>24</v>
      </c>
      <c r="C17" s="9"/>
    </row>
    <row r="18" spans="2:3" x14ac:dyDescent="0.25">
      <c r="B18" s="9"/>
      <c r="C18" s="9" t="s">
        <v>25</v>
      </c>
    </row>
    <row r="19" spans="2:3" x14ac:dyDescent="0.25">
      <c r="B19" s="9"/>
      <c r="C19" s="9" t="s">
        <v>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B134B-781C-4FB1-94AC-1C9AC7A20D28}">
  <dimension ref="A1"/>
  <sheetViews>
    <sheetView workbookViewId="0"/>
  </sheetViews>
  <sheetFormatPr defaultColWidth="8.7265625" defaultRowHeight="14.5" x14ac:dyDescent="0.35"/>
  <cols>
    <col min="1" max="16384" width="8.7265625" style="10"/>
  </cols>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AF1F8-6A75-48E8-AB74-A1E26FF52398}">
  <dimension ref="B2:J159"/>
  <sheetViews>
    <sheetView workbookViewId="0">
      <selection activeCell="B2" sqref="B2"/>
    </sheetView>
  </sheetViews>
  <sheetFormatPr defaultColWidth="8.7265625" defaultRowHeight="12.5" x14ac:dyDescent="0.25"/>
  <cols>
    <col min="1" max="1" width="6.453125" style="5" customWidth="1"/>
    <col min="2" max="2" width="51.1796875" style="5" customWidth="1"/>
    <col min="3" max="6" width="10.453125" style="5" customWidth="1"/>
    <col min="7" max="7" width="8.7265625" style="5"/>
    <col min="8" max="9" width="12.08984375" style="5" bestFit="1" customWidth="1"/>
    <col min="10" max="10" width="10.1796875" style="5" bestFit="1" customWidth="1"/>
    <col min="11" max="12" width="8.7265625" style="5"/>
    <col min="13" max="13" width="12.1796875" style="5" bestFit="1" customWidth="1"/>
    <col min="14" max="14" width="11.1796875" style="5" bestFit="1" customWidth="1"/>
    <col min="15" max="16384" width="8.7265625" style="5"/>
  </cols>
  <sheetData>
    <row r="2" spans="2:8" ht="13" x14ac:dyDescent="0.3">
      <c r="B2" s="11" t="s">
        <v>27</v>
      </c>
    </row>
    <row r="4" spans="2:8" s="12" customFormat="1" ht="24.65" customHeight="1" x14ac:dyDescent="0.25">
      <c r="C4" s="12" t="s">
        <v>28</v>
      </c>
      <c r="D4" s="12" t="s">
        <v>29</v>
      </c>
      <c r="E4" s="12">
        <v>2024</v>
      </c>
      <c r="F4" s="12">
        <v>2025</v>
      </c>
    </row>
    <row r="5" spans="2:8" s="12" customFormat="1" ht="11.15" customHeight="1" x14ac:dyDescent="0.25">
      <c r="C5" s="12" t="s">
        <v>30</v>
      </c>
      <c r="D5" s="12" t="s">
        <v>30</v>
      </c>
      <c r="E5" s="12" t="s">
        <v>30</v>
      </c>
      <c r="F5" s="12" t="s">
        <v>30</v>
      </c>
    </row>
    <row r="6" spans="2:8" x14ac:dyDescent="0.25">
      <c r="B6" s="13" t="s">
        <v>31</v>
      </c>
      <c r="C6" s="14"/>
      <c r="D6" s="14"/>
      <c r="E6" s="14"/>
      <c r="F6" s="14"/>
    </row>
    <row r="7" spans="2:8" x14ac:dyDescent="0.25">
      <c r="B7" s="15" t="s">
        <v>32</v>
      </c>
      <c r="C7" s="16"/>
      <c r="D7" s="16"/>
      <c r="E7" s="16">
        <v>26814.42</v>
      </c>
      <c r="F7" s="16">
        <v>23973.360000000001</v>
      </c>
      <c r="G7" s="106">
        <v>3.4000000000000002E-2</v>
      </c>
    </row>
    <row r="8" spans="2:8" x14ac:dyDescent="0.25">
      <c r="B8" s="15" t="s">
        <v>33</v>
      </c>
      <c r="C8" s="16"/>
      <c r="D8" s="16"/>
      <c r="E8" s="16">
        <v>6500</v>
      </c>
      <c r="F8" s="16">
        <v>7684.2749999999996</v>
      </c>
      <c r="G8" s="106">
        <v>3.4000000000000002E-2</v>
      </c>
      <c r="H8" s="83"/>
    </row>
    <row r="9" spans="2:8" x14ac:dyDescent="0.25">
      <c r="B9" s="15" t="s">
        <v>34</v>
      </c>
      <c r="C9" s="16"/>
      <c r="D9" s="16"/>
      <c r="E9" s="16">
        <v>0</v>
      </c>
      <c r="F9" s="16">
        <v>0</v>
      </c>
      <c r="G9" s="106">
        <v>3.4000000000000002E-2</v>
      </c>
      <c r="H9" s="83"/>
    </row>
    <row r="10" spans="2:8" x14ac:dyDescent="0.25">
      <c r="B10" s="15" t="s">
        <v>35</v>
      </c>
      <c r="C10" s="16">
        <v>37955</v>
      </c>
      <c r="D10" s="16">
        <v>37320</v>
      </c>
      <c r="E10" s="16">
        <v>28699.19</v>
      </c>
      <c r="F10" s="16">
        <v>36182.161558564978</v>
      </c>
      <c r="G10" s="106">
        <v>3.4000000000000002E-2</v>
      </c>
      <c r="H10" s="83"/>
    </row>
    <row r="11" spans="2:8" x14ac:dyDescent="0.25">
      <c r="B11" s="15" t="s">
        <v>36</v>
      </c>
      <c r="C11" s="16">
        <v>110410.117</v>
      </c>
      <c r="D11" s="16">
        <v>117709.421</v>
      </c>
      <c r="E11" s="16">
        <v>114120.342</v>
      </c>
      <c r="F11" s="16">
        <v>118423.43599999987</v>
      </c>
      <c r="G11" s="106">
        <v>3.4000000000000002E-2</v>
      </c>
      <c r="H11" s="83"/>
    </row>
    <row r="12" spans="2:8" x14ac:dyDescent="0.25">
      <c r="B12" s="15" t="s">
        <v>37</v>
      </c>
      <c r="C12" s="16"/>
      <c r="D12" s="16"/>
      <c r="E12" s="16">
        <v>11573.9375</v>
      </c>
      <c r="F12" s="16">
        <v>9800</v>
      </c>
      <c r="G12" s="106">
        <v>3.4000000000000002E-2</v>
      </c>
      <c r="H12" s="83"/>
    </row>
    <row r="13" spans="2:8" x14ac:dyDescent="0.25">
      <c r="B13" s="15" t="s">
        <v>38</v>
      </c>
      <c r="C13" s="16"/>
      <c r="D13" s="16"/>
      <c r="E13" s="16">
        <v>3000</v>
      </c>
      <c r="F13" s="16">
        <v>2883.8</v>
      </c>
      <c r="G13" s="106">
        <v>3.4000000000000002E-2</v>
      </c>
      <c r="H13" s="83"/>
    </row>
    <row r="14" spans="2:8" x14ac:dyDescent="0.25">
      <c r="B14" s="15" t="s">
        <v>39</v>
      </c>
      <c r="C14" s="16">
        <v>22758.5</v>
      </c>
      <c r="D14" s="16">
        <v>22882.400000000001</v>
      </c>
      <c r="E14" s="16">
        <v>11173.43</v>
      </c>
      <c r="F14" s="16">
        <v>13192.66</v>
      </c>
      <c r="G14" s="106">
        <v>3.4000000000000002E-2</v>
      </c>
      <c r="H14" s="83"/>
    </row>
    <row r="15" spans="2:8" x14ac:dyDescent="0.25">
      <c r="B15" s="15" t="s">
        <v>40</v>
      </c>
      <c r="C15" s="16"/>
      <c r="D15" s="16">
        <v>15220.4</v>
      </c>
      <c r="E15" s="16">
        <v>17453.099999999999</v>
      </c>
      <c r="F15" s="16">
        <v>4551</v>
      </c>
      <c r="G15" s="106">
        <v>3.4000000000000002E-2</v>
      </c>
      <c r="H15" s="83"/>
    </row>
    <row r="16" spans="2:8" x14ac:dyDescent="0.25">
      <c r="B16" s="15" t="s">
        <v>41</v>
      </c>
      <c r="C16" s="16"/>
      <c r="D16" s="16"/>
      <c r="E16" s="16">
        <v>363.6</v>
      </c>
      <c r="F16" s="16">
        <v>356.16</v>
      </c>
      <c r="G16" s="106">
        <v>3.4000000000000002E-2</v>
      </c>
      <c r="H16" s="83"/>
    </row>
    <row r="17" spans="2:10" x14ac:dyDescent="0.25">
      <c r="B17" s="15" t="s">
        <v>42</v>
      </c>
      <c r="C17" s="16"/>
      <c r="D17" s="16"/>
      <c r="E17" s="16">
        <v>9001.7720023626698</v>
      </c>
      <c r="F17" s="16">
        <v>9721.9137630000005</v>
      </c>
      <c r="G17" s="106">
        <v>3.4000000000000002E-2</v>
      </c>
      <c r="H17" s="83"/>
    </row>
    <row r="18" spans="2:10" x14ac:dyDescent="0.25">
      <c r="B18" s="15" t="s">
        <v>43</v>
      </c>
      <c r="C18" s="16"/>
      <c r="D18" s="16"/>
      <c r="E18" s="16">
        <v>3754</v>
      </c>
      <c r="F18" s="16">
        <v>2101</v>
      </c>
      <c r="G18" s="106">
        <v>3.4000000000000002E-2</v>
      </c>
      <c r="H18" s="83"/>
    </row>
    <row r="19" spans="2:10" x14ac:dyDescent="0.25">
      <c r="B19" s="17" t="s">
        <v>44</v>
      </c>
      <c r="C19" s="18">
        <f>SUM(C7:C18)</f>
        <v>171123.617</v>
      </c>
      <c r="D19" s="18">
        <f>SUM(D7:D18)</f>
        <v>193132.22099999999</v>
      </c>
      <c r="E19" s="18">
        <f t="shared" ref="E19:F19" si="0">SUM(E7:E18)</f>
        <v>232453.79150236267</v>
      </c>
      <c r="F19" s="18">
        <f t="shared" si="0"/>
        <v>228869.76632156485</v>
      </c>
      <c r="G19" s="106">
        <v>3.4000000000000002E-2</v>
      </c>
      <c r="H19" s="91"/>
      <c r="I19" s="91"/>
      <c r="J19" s="91"/>
    </row>
    <row r="20" spans="2:10" ht="21" customHeight="1" x14ac:dyDescent="0.25">
      <c r="G20" s="106"/>
    </row>
    <row r="21" spans="2:10" x14ac:dyDescent="0.25">
      <c r="B21" s="12"/>
      <c r="C21" s="12" t="s">
        <v>28</v>
      </c>
      <c r="D21" s="12" t="s">
        <v>29</v>
      </c>
      <c r="E21" s="12">
        <v>2024</v>
      </c>
      <c r="F21" s="12">
        <v>2025</v>
      </c>
    </row>
    <row r="22" spans="2:10" x14ac:dyDescent="0.25">
      <c r="B22" s="12"/>
      <c r="C22" s="12" t="s">
        <v>30</v>
      </c>
      <c r="D22" s="12" t="s">
        <v>30</v>
      </c>
      <c r="E22" s="12" t="s">
        <v>30</v>
      </c>
      <c r="F22" s="12" t="s">
        <v>30</v>
      </c>
    </row>
    <row r="23" spans="2:10" x14ac:dyDescent="0.25">
      <c r="B23" s="13" t="s">
        <v>45</v>
      </c>
      <c r="C23" s="14"/>
      <c r="D23" s="14"/>
      <c r="E23" s="14"/>
      <c r="F23" s="14"/>
    </row>
    <row r="24" spans="2:10" x14ac:dyDescent="0.25">
      <c r="B24" s="15" t="s">
        <v>32</v>
      </c>
      <c r="C24" s="16"/>
      <c r="D24" s="16"/>
      <c r="E24" s="16">
        <v>15409.9</v>
      </c>
      <c r="F24" s="16">
        <v>16951.86</v>
      </c>
      <c r="G24" s="106">
        <v>3.9E-2</v>
      </c>
    </row>
    <row r="25" spans="2:10" x14ac:dyDescent="0.25">
      <c r="B25" s="15" t="s">
        <v>33</v>
      </c>
      <c r="C25" s="16"/>
      <c r="D25" s="16"/>
      <c r="E25" s="16">
        <v>244</v>
      </c>
      <c r="F25" s="16">
        <v>360</v>
      </c>
      <c r="G25" s="106">
        <v>3.9E-2</v>
      </c>
    </row>
    <row r="26" spans="2:10" x14ac:dyDescent="0.25">
      <c r="B26" s="15" t="s">
        <v>34</v>
      </c>
      <c r="C26" s="16"/>
      <c r="D26" s="16"/>
      <c r="E26" s="16">
        <v>0</v>
      </c>
      <c r="F26" s="16">
        <v>0</v>
      </c>
      <c r="G26" s="106">
        <v>3.9E-2</v>
      </c>
    </row>
    <row r="27" spans="2:10" x14ac:dyDescent="0.25">
      <c r="B27" s="15" t="s">
        <v>35</v>
      </c>
      <c r="C27" s="16">
        <v>0</v>
      </c>
      <c r="D27" s="16">
        <v>0</v>
      </c>
      <c r="E27" s="16">
        <v>0</v>
      </c>
      <c r="F27" s="16">
        <v>4640</v>
      </c>
      <c r="G27" s="106">
        <v>3.9E-2</v>
      </c>
    </row>
    <row r="28" spans="2:10" x14ac:dyDescent="0.25">
      <c r="B28" s="15" t="s">
        <v>36</v>
      </c>
      <c r="C28" s="16">
        <v>81409.740999999995</v>
      </c>
      <c r="D28" s="16">
        <v>84653.399999999936</v>
      </c>
      <c r="E28" s="16">
        <v>76941.320000000007</v>
      </c>
      <c r="F28" s="16">
        <v>86342.100999999995</v>
      </c>
      <c r="G28" s="106">
        <v>3.9E-2</v>
      </c>
    </row>
    <row r="29" spans="2:10" x14ac:dyDescent="0.25">
      <c r="B29" s="15" t="s">
        <v>37</v>
      </c>
      <c r="C29" s="16"/>
      <c r="D29" s="16"/>
      <c r="E29" s="16">
        <v>0</v>
      </c>
      <c r="F29" s="16">
        <v>265797.5</v>
      </c>
      <c r="G29" s="106">
        <v>3.9E-2</v>
      </c>
    </row>
    <row r="30" spans="2:10" x14ac:dyDescent="0.25">
      <c r="B30" s="15" t="s">
        <v>38</v>
      </c>
      <c r="C30" s="16"/>
      <c r="D30" s="16"/>
      <c r="E30" s="16">
        <v>2600</v>
      </c>
      <c r="F30" s="16">
        <v>240</v>
      </c>
      <c r="G30" s="106">
        <v>3.9E-2</v>
      </c>
    </row>
    <row r="31" spans="2:10" x14ac:dyDescent="0.25">
      <c r="B31" s="15" t="s">
        <v>39</v>
      </c>
      <c r="C31" s="16">
        <v>10280.1</v>
      </c>
      <c r="D31" s="16">
        <v>5491</v>
      </c>
      <c r="E31" s="16">
        <v>25745.8</v>
      </c>
      <c r="F31" s="16">
        <v>45338.388999999996</v>
      </c>
      <c r="G31" s="106">
        <v>3.9E-2</v>
      </c>
    </row>
    <row r="32" spans="2:10" x14ac:dyDescent="0.25">
      <c r="B32" s="15" t="s">
        <v>40</v>
      </c>
      <c r="C32" s="16"/>
      <c r="D32" s="16"/>
      <c r="E32" s="16">
        <v>0</v>
      </c>
      <c r="F32" s="16">
        <v>100</v>
      </c>
      <c r="G32" s="106">
        <v>3.9E-2</v>
      </c>
    </row>
    <row r="33" spans="2:10" x14ac:dyDescent="0.25">
      <c r="B33" s="15" t="s">
        <v>41</v>
      </c>
      <c r="C33" s="16"/>
      <c r="D33" s="16"/>
      <c r="E33" s="16">
        <v>0</v>
      </c>
      <c r="F33" s="16">
        <v>0</v>
      </c>
      <c r="G33" s="106">
        <v>3.9E-2</v>
      </c>
    </row>
    <row r="34" spans="2:10" x14ac:dyDescent="0.25">
      <c r="B34" s="15" t="s">
        <v>42</v>
      </c>
      <c r="C34" s="16"/>
      <c r="D34" s="16"/>
      <c r="E34" s="16">
        <v>0</v>
      </c>
      <c r="F34" s="16">
        <v>60</v>
      </c>
      <c r="G34" s="106">
        <v>3.9E-2</v>
      </c>
    </row>
    <row r="35" spans="2:10" x14ac:dyDescent="0.25">
      <c r="B35" s="15" t="s">
        <v>43</v>
      </c>
      <c r="C35" s="16"/>
      <c r="D35" s="16"/>
      <c r="E35" s="16">
        <v>0</v>
      </c>
      <c r="F35" s="16">
        <v>22507</v>
      </c>
      <c r="G35" s="106">
        <v>3.9E-2</v>
      </c>
    </row>
    <row r="36" spans="2:10" x14ac:dyDescent="0.25">
      <c r="B36" s="17" t="s">
        <v>44</v>
      </c>
      <c r="C36" s="18">
        <f>SUM(C24:C35)</f>
        <v>91689.841</v>
      </c>
      <c r="D36" s="18">
        <f t="shared" ref="D36:F36" si="1">SUM(D24:D35)</f>
        <v>90144.399999999936</v>
      </c>
      <c r="E36" s="18">
        <f t="shared" si="1"/>
        <v>120941.02</v>
      </c>
      <c r="F36" s="18">
        <f t="shared" si="1"/>
        <v>442336.85</v>
      </c>
      <c r="G36" s="106">
        <v>3.9E-2</v>
      </c>
      <c r="H36" s="91"/>
      <c r="I36" s="91"/>
      <c r="J36" s="91"/>
    </row>
    <row r="37" spans="2:10" ht="25.5" customHeight="1" x14ac:dyDescent="0.25"/>
    <row r="38" spans="2:10" x14ac:dyDescent="0.25">
      <c r="B38" s="12"/>
      <c r="C38" s="12" t="s">
        <v>28</v>
      </c>
      <c r="D38" s="12" t="s">
        <v>29</v>
      </c>
      <c r="E38" s="12">
        <v>2024</v>
      </c>
      <c r="F38" s="12">
        <v>2025</v>
      </c>
    </row>
    <row r="39" spans="2:10" x14ac:dyDescent="0.25">
      <c r="B39" s="12"/>
      <c r="C39" s="12" t="s">
        <v>30</v>
      </c>
      <c r="D39" s="12" t="s">
        <v>30</v>
      </c>
      <c r="E39" s="12" t="s">
        <v>30</v>
      </c>
      <c r="F39" s="12" t="s">
        <v>30</v>
      </c>
    </row>
    <row r="40" spans="2:10" x14ac:dyDescent="0.25">
      <c r="B40" s="13" t="s">
        <v>46</v>
      </c>
      <c r="C40" s="14"/>
      <c r="D40" s="14"/>
      <c r="E40" s="14"/>
      <c r="F40" s="14"/>
    </row>
    <row r="41" spans="2:10" x14ac:dyDescent="0.25">
      <c r="B41" s="15" t="s">
        <v>32</v>
      </c>
      <c r="C41" s="16"/>
      <c r="D41" s="16"/>
      <c r="E41" s="16">
        <v>1701.3</v>
      </c>
      <c r="F41" s="16">
        <v>5552.05</v>
      </c>
    </row>
    <row r="42" spans="2:10" x14ac:dyDescent="0.25">
      <c r="B42" s="15" t="s">
        <v>33</v>
      </c>
      <c r="C42" s="16"/>
      <c r="D42" s="16"/>
      <c r="E42" s="16">
        <v>0</v>
      </c>
      <c r="F42" s="16">
        <v>360</v>
      </c>
    </row>
    <row r="43" spans="2:10" x14ac:dyDescent="0.25">
      <c r="B43" s="15" t="s">
        <v>34</v>
      </c>
      <c r="C43" s="16"/>
      <c r="D43" s="16"/>
      <c r="E43" s="16">
        <v>0</v>
      </c>
      <c r="F43" s="16">
        <v>0</v>
      </c>
    </row>
    <row r="44" spans="2:10" x14ac:dyDescent="0.25">
      <c r="B44" s="15" t="s">
        <v>35</v>
      </c>
      <c r="C44" s="16">
        <v>830</v>
      </c>
      <c r="D44" s="16">
        <v>4990</v>
      </c>
      <c r="E44" s="16">
        <v>6538</v>
      </c>
      <c r="F44" s="16">
        <v>4640</v>
      </c>
    </row>
    <row r="45" spans="2:10" x14ac:dyDescent="0.25">
      <c r="B45" s="15" t="s">
        <v>36</v>
      </c>
      <c r="C45" s="16">
        <v>144845.454545455</v>
      </c>
      <c r="D45" s="16">
        <v>146265.29999999999</v>
      </c>
      <c r="E45" s="16">
        <v>112010.6</v>
      </c>
      <c r="F45" s="16">
        <v>102378.4</v>
      </c>
    </row>
    <row r="46" spans="2:10" x14ac:dyDescent="0.25">
      <c r="B46" s="15" t="s">
        <v>37</v>
      </c>
      <c r="C46" s="16"/>
      <c r="D46" s="16"/>
      <c r="E46" s="16">
        <v>584978</v>
      </c>
      <c r="F46" s="16">
        <v>265797.5</v>
      </c>
    </row>
    <row r="47" spans="2:10" x14ac:dyDescent="0.25">
      <c r="B47" s="15" t="s">
        <v>38</v>
      </c>
      <c r="C47" s="16"/>
      <c r="D47" s="16"/>
      <c r="E47" s="16">
        <v>500</v>
      </c>
      <c r="F47" s="16">
        <v>240</v>
      </c>
    </row>
    <row r="48" spans="2:10" x14ac:dyDescent="0.25">
      <c r="B48" s="15" t="s">
        <v>39</v>
      </c>
      <c r="C48" s="16">
        <v>27000</v>
      </c>
      <c r="D48" s="16">
        <v>10719.5</v>
      </c>
      <c r="E48" s="16">
        <v>18386</v>
      </c>
      <c r="F48" s="16">
        <v>20862.939999999999</v>
      </c>
    </row>
    <row r="49" spans="2:7" x14ac:dyDescent="0.25">
      <c r="B49" s="15" t="s">
        <v>40</v>
      </c>
      <c r="C49" s="16"/>
      <c r="D49" s="16"/>
      <c r="E49" s="16">
        <v>0</v>
      </c>
      <c r="F49" s="16">
        <v>0</v>
      </c>
    </row>
    <row r="50" spans="2:7" x14ac:dyDescent="0.25">
      <c r="B50" s="15" t="s">
        <v>41</v>
      </c>
      <c r="C50" s="16"/>
      <c r="D50" s="16"/>
      <c r="E50" s="16">
        <v>0</v>
      </c>
      <c r="F50" s="16">
        <v>0</v>
      </c>
    </row>
    <row r="51" spans="2:7" x14ac:dyDescent="0.25">
      <c r="B51" s="15" t="s">
        <v>42</v>
      </c>
      <c r="C51" s="16"/>
      <c r="D51" s="16"/>
      <c r="E51" s="16">
        <v>0</v>
      </c>
      <c r="F51" s="16">
        <v>0</v>
      </c>
    </row>
    <row r="52" spans="2:7" x14ac:dyDescent="0.25">
      <c r="B52" s="15" t="s">
        <v>43</v>
      </c>
      <c r="C52" s="16"/>
      <c r="D52" s="16"/>
      <c r="E52" s="16">
        <v>34727</v>
      </c>
      <c r="F52" s="16">
        <v>22507</v>
      </c>
    </row>
    <row r="53" spans="2:7" x14ac:dyDescent="0.25">
      <c r="B53" s="17" t="s">
        <v>44</v>
      </c>
      <c r="C53" s="18">
        <f>SUM(C41:C52)</f>
        <v>172675.454545455</v>
      </c>
      <c r="D53" s="18">
        <f t="shared" ref="D53:F53" si="2">SUM(D41:D52)</f>
        <v>161974.79999999999</v>
      </c>
      <c r="E53" s="18">
        <f t="shared" si="2"/>
        <v>758840.9</v>
      </c>
      <c r="F53" s="18">
        <f t="shared" si="2"/>
        <v>422337.89</v>
      </c>
    </row>
    <row r="54" spans="2:7" ht="25.5" customHeight="1" x14ac:dyDescent="0.25"/>
    <row r="55" spans="2:7" x14ac:dyDescent="0.25">
      <c r="B55" s="12"/>
      <c r="C55" s="12" t="s">
        <v>28</v>
      </c>
      <c r="D55" s="12" t="s">
        <v>29</v>
      </c>
      <c r="E55" s="12">
        <v>2024</v>
      </c>
      <c r="F55" s="12">
        <v>2025</v>
      </c>
    </row>
    <row r="56" spans="2:7" x14ac:dyDescent="0.25">
      <c r="B56" s="12"/>
      <c r="C56" s="12" t="s">
        <v>47</v>
      </c>
      <c r="D56" s="12" t="s">
        <v>47</v>
      </c>
      <c r="E56" s="12" t="s">
        <v>47</v>
      </c>
      <c r="F56" s="12" t="s">
        <v>47</v>
      </c>
    </row>
    <row r="57" spans="2:7" x14ac:dyDescent="0.25">
      <c r="B57" s="13" t="s">
        <v>48</v>
      </c>
      <c r="C57" s="14"/>
      <c r="D57" s="14"/>
      <c r="E57" s="14"/>
      <c r="F57" s="14"/>
    </row>
    <row r="58" spans="2:7" x14ac:dyDescent="0.25">
      <c r="B58" s="15" t="s">
        <v>32</v>
      </c>
      <c r="C58" s="16"/>
      <c r="D58" s="16"/>
      <c r="E58" s="16">
        <v>1845576</v>
      </c>
      <c r="F58" s="16">
        <v>1620527</v>
      </c>
      <c r="G58" s="106">
        <v>3.5999999999999999E-3</v>
      </c>
    </row>
    <row r="59" spans="2:7" x14ac:dyDescent="0.25">
      <c r="B59" s="15" t="s">
        <v>33</v>
      </c>
      <c r="C59" s="16"/>
      <c r="D59" s="16"/>
      <c r="E59" s="16">
        <v>2245000</v>
      </c>
      <c r="F59" s="16">
        <v>2737186.4</v>
      </c>
      <c r="G59" s="106">
        <v>3.5999999999999999E-3</v>
      </c>
    </row>
    <row r="60" spans="2:7" x14ac:dyDescent="0.25">
      <c r="B60" s="15" t="s">
        <v>34</v>
      </c>
      <c r="C60" s="16"/>
      <c r="D60" s="16"/>
      <c r="E60" s="16">
        <v>72680</v>
      </c>
      <c r="F60" s="16">
        <v>74380</v>
      </c>
      <c r="G60" s="106">
        <v>3.5999999999999999E-3</v>
      </c>
    </row>
    <row r="61" spans="2:7" x14ac:dyDescent="0.25">
      <c r="B61" s="15" t="s">
        <v>35</v>
      </c>
      <c r="C61" s="16">
        <v>14353395</v>
      </c>
      <c r="D61" s="16">
        <v>13823249</v>
      </c>
      <c r="E61" s="16">
        <v>9702545.0702702701</v>
      </c>
      <c r="F61" s="16">
        <v>10477315.646464646</v>
      </c>
      <c r="G61" s="106">
        <v>3.5999999999999999E-3</v>
      </c>
    </row>
    <row r="62" spans="2:7" x14ac:dyDescent="0.25">
      <c r="B62" s="15" t="s">
        <v>36</v>
      </c>
      <c r="C62" s="16">
        <v>1764721</v>
      </c>
      <c r="D62" s="16">
        <v>1946820</v>
      </c>
      <c r="E62" s="16">
        <v>2065354</v>
      </c>
      <c r="F62" s="16">
        <v>2068370</v>
      </c>
      <c r="G62" s="106">
        <v>3.5999999999999999E-3</v>
      </c>
    </row>
    <row r="63" spans="2:7" x14ac:dyDescent="0.25">
      <c r="B63" s="15" t="s">
        <v>37</v>
      </c>
      <c r="C63" s="16"/>
      <c r="D63" s="16"/>
      <c r="E63" s="16">
        <v>384000</v>
      </c>
      <c r="F63" s="16">
        <v>510000</v>
      </c>
      <c r="G63" s="106">
        <v>3.5999999999999999E-3</v>
      </c>
    </row>
    <row r="64" spans="2:7" x14ac:dyDescent="0.25">
      <c r="B64" s="15" t="s">
        <v>38</v>
      </c>
      <c r="C64" s="16"/>
      <c r="D64" s="16"/>
      <c r="E64" s="16">
        <v>850000</v>
      </c>
      <c r="F64" s="16">
        <v>986855</v>
      </c>
      <c r="G64" s="106">
        <v>3.5999999999999999E-3</v>
      </c>
    </row>
    <row r="65" spans="2:8" x14ac:dyDescent="0.25">
      <c r="B65" s="15" t="s">
        <v>39</v>
      </c>
      <c r="C65" s="16">
        <v>4391670.4000000004</v>
      </c>
      <c r="D65" s="16">
        <v>4513733.8</v>
      </c>
      <c r="E65" s="16">
        <v>4883293</v>
      </c>
      <c r="F65" s="16">
        <v>4769312.2949999999</v>
      </c>
      <c r="G65" s="106">
        <v>3.5999999999999999E-3</v>
      </c>
    </row>
    <row r="66" spans="2:8" x14ac:dyDescent="0.25">
      <c r="B66" s="15" t="s">
        <v>40</v>
      </c>
      <c r="C66" s="16"/>
      <c r="D66" s="16"/>
      <c r="E66" s="16">
        <v>2666477</v>
      </c>
      <c r="F66" s="16">
        <v>2643307</v>
      </c>
      <c r="G66" s="106">
        <v>3.5999999999999999E-3</v>
      </c>
    </row>
    <row r="67" spans="2:8" x14ac:dyDescent="0.25">
      <c r="B67" s="15" t="s">
        <v>41</v>
      </c>
      <c r="C67" s="16"/>
      <c r="D67" s="16"/>
      <c r="E67" s="16">
        <v>93333.33</v>
      </c>
      <c r="F67" s="16">
        <v>105068.17</v>
      </c>
      <c r="G67" s="106">
        <v>3.5999999999999999E-3</v>
      </c>
    </row>
    <row r="68" spans="2:8" x14ac:dyDescent="0.25">
      <c r="B68" s="15" t="s">
        <v>42</v>
      </c>
      <c r="C68" s="16"/>
      <c r="D68" s="16"/>
      <c r="E68" s="16">
        <v>3051584</v>
      </c>
      <c r="F68" s="16">
        <v>3678959.25</v>
      </c>
      <c r="G68" s="106">
        <v>3.5999999999999999E-3</v>
      </c>
    </row>
    <row r="69" spans="2:8" x14ac:dyDescent="0.25">
      <c r="B69" s="15" t="s">
        <v>43</v>
      </c>
      <c r="C69" s="16"/>
      <c r="D69" s="16"/>
      <c r="E69" s="16">
        <v>378774</v>
      </c>
      <c r="F69" s="16">
        <v>337266</v>
      </c>
      <c r="G69" s="106">
        <v>3.5999999999999999E-3</v>
      </c>
    </row>
    <row r="70" spans="2:8" x14ac:dyDescent="0.25">
      <c r="B70" s="17" t="s">
        <v>44</v>
      </c>
      <c r="C70" s="18">
        <f>SUM(C58:C69)</f>
        <v>20509786.399999999</v>
      </c>
      <c r="D70" s="18">
        <f t="shared" ref="D70:F70" si="3">SUM(D58:D69)</f>
        <v>20283802.800000001</v>
      </c>
      <c r="E70" s="18">
        <f t="shared" si="3"/>
        <v>28238616.400270268</v>
      </c>
      <c r="F70" s="18">
        <f t="shared" si="3"/>
        <v>30008546.761464648</v>
      </c>
      <c r="G70" s="106">
        <v>3.5999999999999999E-3</v>
      </c>
      <c r="H70" s="83"/>
    </row>
    <row r="71" spans="2:8" ht="23.5" customHeight="1" x14ac:dyDescent="0.25"/>
    <row r="72" spans="2:8" x14ac:dyDescent="0.25">
      <c r="B72" s="12"/>
      <c r="C72" s="12" t="s">
        <v>28</v>
      </c>
      <c r="D72" s="12" t="s">
        <v>29</v>
      </c>
      <c r="E72" s="12">
        <v>2024</v>
      </c>
      <c r="F72" s="12">
        <v>2025</v>
      </c>
    </row>
    <row r="73" spans="2:8" x14ac:dyDescent="0.25">
      <c r="B73" s="12"/>
      <c r="C73" s="12" t="s">
        <v>47</v>
      </c>
      <c r="D73" s="12" t="s">
        <v>47</v>
      </c>
      <c r="E73" s="12" t="s">
        <v>47</v>
      </c>
      <c r="F73" s="12" t="s">
        <v>47</v>
      </c>
    </row>
    <row r="74" spans="2:8" x14ac:dyDescent="0.25">
      <c r="B74" s="13" t="s">
        <v>49</v>
      </c>
      <c r="C74" s="14"/>
      <c r="D74" s="14"/>
      <c r="E74" s="14"/>
      <c r="F74" s="14"/>
    </row>
    <row r="75" spans="2:8" x14ac:dyDescent="0.25">
      <c r="B75" s="15" t="s">
        <v>32</v>
      </c>
      <c r="C75" s="16">
        <v>0</v>
      </c>
      <c r="D75" s="16">
        <v>0</v>
      </c>
      <c r="E75" s="16">
        <v>0</v>
      </c>
      <c r="F75" s="16">
        <v>0</v>
      </c>
    </row>
    <row r="76" spans="2:8" x14ac:dyDescent="0.25">
      <c r="B76" s="15" t="s">
        <v>33</v>
      </c>
      <c r="C76" s="16">
        <v>0</v>
      </c>
      <c r="D76" s="16">
        <v>0</v>
      </c>
      <c r="E76" s="16">
        <v>0</v>
      </c>
      <c r="F76" s="16">
        <v>0</v>
      </c>
      <c r="H76" s="83"/>
    </row>
    <row r="77" spans="2:8" x14ac:dyDescent="0.25">
      <c r="B77" s="15" t="s">
        <v>34</v>
      </c>
      <c r="C77" s="16">
        <v>0</v>
      </c>
      <c r="D77" s="16">
        <v>0</v>
      </c>
      <c r="E77" s="16">
        <v>0</v>
      </c>
      <c r="F77" s="16">
        <v>0</v>
      </c>
      <c r="H77" s="83"/>
    </row>
    <row r="78" spans="2:8" x14ac:dyDescent="0.25">
      <c r="B78" s="15" t="s">
        <v>35</v>
      </c>
      <c r="C78" s="16">
        <v>0</v>
      </c>
      <c r="D78" s="16">
        <v>0</v>
      </c>
      <c r="E78" s="16">
        <v>0</v>
      </c>
      <c r="F78" s="16">
        <v>0</v>
      </c>
      <c r="H78" s="83"/>
    </row>
    <row r="79" spans="2:8" x14ac:dyDescent="0.25">
      <c r="B79" s="15" t="s">
        <v>36</v>
      </c>
      <c r="C79" s="16">
        <v>17524236</v>
      </c>
      <c r="D79" s="16">
        <v>18079800</v>
      </c>
      <c r="E79" s="16">
        <v>18784817</v>
      </c>
      <c r="F79" s="16">
        <v>18866876</v>
      </c>
      <c r="H79" s="83"/>
    </row>
    <row r="80" spans="2:8" x14ac:dyDescent="0.25">
      <c r="B80" s="15" t="s">
        <v>37</v>
      </c>
      <c r="C80" s="16">
        <v>0</v>
      </c>
      <c r="D80" s="16">
        <v>0</v>
      </c>
      <c r="E80" s="16">
        <v>0</v>
      </c>
      <c r="F80" s="16">
        <v>0</v>
      </c>
      <c r="H80" s="83"/>
    </row>
    <row r="81" spans="2:8" x14ac:dyDescent="0.25">
      <c r="B81" s="15" t="s">
        <v>38</v>
      </c>
      <c r="C81" s="16">
        <v>0</v>
      </c>
      <c r="D81" s="16">
        <v>0</v>
      </c>
      <c r="E81" s="16">
        <v>0</v>
      </c>
      <c r="F81" s="16">
        <v>0</v>
      </c>
      <c r="H81" s="83"/>
    </row>
    <row r="82" spans="2:8" x14ac:dyDescent="0.25">
      <c r="B82" s="15" t="s">
        <v>39</v>
      </c>
      <c r="C82" s="16">
        <v>0</v>
      </c>
      <c r="D82" s="16">
        <v>0</v>
      </c>
      <c r="E82" s="16">
        <v>0</v>
      </c>
      <c r="F82" s="16">
        <v>0</v>
      </c>
      <c r="H82" s="83"/>
    </row>
    <row r="83" spans="2:8" x14ac:dyDescent="0.25">
      <c r="B83" s="15" t="s">
        <v>40</v>
      </c>
      <c r="C83" s="16">
        <v>0</v>
      </c>
      <c r="D83" s="16">
        <v>0</v>
      </c>
      <c r="E83" s="16">
        <v>0</v>
      </c>
      <c r="F83" s="16">
        <v>0</v>
      </c>
      <c r="H83" s="83"/>
    </row>
    <row r="84" spans="2:8" x14ac:dyDescent="0.25">
      <c r="B84" s="15" t="s">
        <v>41</v>
      </c>
      <c r="C84" s="16">
        <v>0</v>
      </c>
      <c r="D84" s="16">
        <v>0</v>
      </c>
      <c r="E84" s="16">
        <v>0</v>
      </c>
      <c r="F84" s="16">
        <v>0</v>
      </c>
      <c r="H84" s="83"/>
    </row>
    <row r="85" spans="2:8" x14ac:dyDescent="0.25">
      <c r="B85" s="15" t="s">
        <v>42</v>
      </c>
      <c r="C85" s="16">
        <v>0</v>
      </c>
      <c r="D85" s="16">
        <v>0</v>
      </c>
      <c r="E85" s="16">
        <v>0</v>
      </c>
      <c r="F85" s="16">
        <v>0</v>
      </c>
      <c r="H85" s="83"/>
    </row>
    <row r="86" spans="2:8" x14ac:dyDescent="0.25">
      <c r="B86" s="15" t="s">
        <v>43</v>
      </c>
      <c r="C86" s="16">
        <v>0</v>
      </c>
      <c r="D86" s="16">
        <v>0</v>
      </c>
      <c r="E86" s="16">
        <v>0</v>
      </c>
      <c r="F86" s="16">
        <v>0</v>
      </c>
      <c r="H86" s="83"/>
    </row>
    <row r="87" spans="2:8" x14ac:dyDescent="0.25">
      <c r="B87" s="17" t="s">
        <v>44</v>
      </c>
      <c r="C87" s="18">
        <f>SUM(C75:C86)</f>
        <v>17524236</v>
      </c>
      <c r="D87" s="18">
        <f t="shared" ref="D87:F87" si="4">SUM(D75:D86)</f>
        <v>18079800</v>
      </c>
      <c r="E87" s="18">
        <f t="shared" si="4"/>
        <v>18784817</v>
      </c>
      <c r="F87" s="18">
        <f t="shared" si="4"/>
        <v>18866876</v>
      </c>
      <c r="H87" s="83"/>
    </row>
    <row r="88" spans="2:8" ht="20.149999999999999" customHeight="1" x14ac:dyDescent="0.25"/>
    <row r="89" spans="2:8" x14ac:dyDescent="0.25">
      <c r="B89" s="12"/>
      <c r="C89" s="12" t="s">
        <v>28</v>
      </c>
      <c r="D89" s="12" t="s">
        <v>29</v>
      </c>
      <c r="E89" s="12">
        <v>2024</v>
      </c>
      <c r="F89" s="12">
        <v>2025</v>
      </c>
    </row>
    <row r="90" spans="2:8" x14ac:dyDescent="0.25">
      <c r="B90" s="12"/>
      <c r="C90" s="12" t="s">
        <v>50</v>
      </c>
      <c r="D90" s="12" t="s">
        <v>50</v>
      </c>
      <c r="E90" s="12" t="s">
        <v>50</v>
      </c>
      <c r="F90" s="12" t="s">
        <v>50</v>
      </c>
    </row>
    <row r="91" spans="2:8" x14ac:dyDescent="0.25">
      <c r="B91" s="13" t="s">
        <v>51</v>
      </c>
      <c r="C91" s="14"/>
      <c r="D91" s="14"/>
      <c r="E91" s="14"/>
      <c r="F91" s="14"/>
    </row>
    <row r="92" spans="2:8" x14ac:dyDescent="0.25">
      <c r="B92" s="15" t="s">
        <v>32</v>
      </c>
      <c r="C92" s="16"/>
      <c r="D92" s="16"/>
      <c r="E92" s="16">
        <v>0</v>
      </c>
      <c r="F92" s="16">
        <v>0</v>
      </c>
    </row>
    <row r="93" spans="2:8" x14ac:dyDescent="0.25">
      <c r="B93" s="15" t="s">
        <v>33</v>
      </c>
      <c r="C93" s="16"/>
      <c r="D93" s="16"/>
      <c r="E93" s="16">
        <v>0</v>
      </c>
      <c r="F93" s="16">
        <v>0</v>
      </c>
    </row>
    <row r="94" spans="2:8" x14ac:dyDescent="0.25">
      <c r="B94" s="15" t="s">
        <v>34</v>
      </c>
      <c r="C94" s="16"/>
      <c r="D94" s="16"/>
      <c r="E94" s="16">
        <v>0</v>
      </c>
      <c r="F94" s="16">
        <v>0</v>
      </c>
    </row>
    <row r="95" spans="2:8" x14ac:dyDescent="0.25">
      <c r="B95" s="15" t="s">
        <v>35</v>
      </c>
      <c r="C95" s="16"/>
      <c r="D95" s="16"/>
      <c r="E95" s="16">
        <v>0</v>
      </c>
      <c r="F95" s="16">
        <v>0</v>
      </c>
    </row>
    <row r="96" spans="2:8" x14ac:dyDescent="0.25">
      <c r="B96" s="15" t="s">
        <v>36</v>
      </c>
      <c r="C96" s="25">
        <v>0.90900000000000003</v>
      </c>
      <c r="D96" s="25">
        <v>0.90300000000000002</v>
      </c>
      <c r="E96" s="25">
        <v>0.90100000000000002</v>
      </c>
      <c r="F96" s="25">
        <v>0.90120154308193945</v>
      </c>
    </row>
    <row r="97" spans="2:8" x14ac:dyDescent="0.25">
      <c r="B97" s="15" t="s">
        <v>37</v>
      </c>
      <c r="C97" s="16"/>
      <c r="D97" s="16"/>
      <c r="E97" s="16">
        <v>0</v>
      </c>
      <c r="F97" s="16">
        <v>0</v>
      </c>
    </row>
    <row r="98" spans="2:8" x14ac:dyDescent="0.25">
      <c r="B98" s="15" t="s">
        <v>38</v>
      </c>
      <c r="C98" s="16"/>
      <c r="D98" s="16"/>
      <c r="E98" s="16">
        <v>0</v>
      </c>
      <c r="F98" s="16">
        <v>0</v>
      </c>
    </row>
    <row r="99" spans="2:8" x14ac:dyDescent="0.25">
      <c r="B99" s="15" t="s">
        <v>39</v>
      </c>
      <c r="C99" s="16"/>
      <c r="D99" s="16"/>
      <c r="E99" s="16">
        <v>0</v>
      </c>
      <c r="F99" s="16">
        <v>0</v>
      </c>
    </row>
    <row r="100" spans="2:8" x14ac:dyDescent="0.25">
      <c r="B100" s="15" t="s">
        <v>40</v>
      </c>
      <c r="C100" s="16"/>
      <c r="D100" s="16"/>
      <c r="E100" s="16">
        <v>0</v>
      </c>
      <c r="F100" s="16">
        <v>0</v>
      </c>
    </row>
    <row r="101" spans="2:8" x14ac:dyDescent="0.25">
      <c r="B101" s="15" t="s">
        <v>41</v>
      </c>
      <c r="C101" s="16"/>
      <c r="D101" s="16"/>
      <c r="E101" s="16">
        <v>0</v>
      </c>
      <c r="F101" s="16">
        <v>0</v>
      </c>
    </row>
    <row r="102" spans="2:8" x14ac:dyDescent="0.25">
      <c r="B102" s="15" t="s">
        <v>42</v>
      </c>
      <c r="C102" s="16"/>
      <c r="D102" s="16"/>
      <c r="E102" s="16">
        <v>0</v>
      </c>
      <c r="F102" s="16">
        <v>0</v>
      </c>
    </row>
    <row r="103" spans="2:8" x14ac:dyDescent="0.25">
      <c r="B103" s="15" t="s">
        <v>43</v>
      </c>
      <c r="C103" s="16"/>
      <c r="D103" s="16"/>
      <c r="E103" s="16">
        <v>0</v>
      </c>
      <c r="F103" s="16">
        <v>0</v>
      </c>
    </row>
    <row r="104" spans="2:8" x14ac:dyDescent="0.25">
      <c r="B104" s="17" t="s">
        <v>44</v>
      </c>
      <c r="C104" s="26">
        <v>0.46100000000000002</v>
      </c>
      <c r="D104" s="26">
        <v>0.47099999999999997</v>
      </c>
      <c r="E104" s="26">
        <v>0.39900000000000002</v>
      </c>
      <c r="F104" s="26">
        <f>F87/(F87+F70)</f>
        <v>0.38601969935031244</v>
      </c>
    </row>
    <row r="105" spans="2:8" ht="24.65" customHeight="1" x14ac:dyDescent="0.25"/>
    <row r="106" spans="2:8" x14ac:dyDescent="0.25">
      <c r="B106" s="12"/>
      <c r="C106" s="12" t="s">
        <v>28</v>
      </c>
      <c r="D106" s="12" t="s">
        <v>29</v>
      </c>
      <c r="E106" s="12">
        <v>2024</v>
      </c>
      <c r="F106" s="12">
        <v>2025</v>
      </c>
    </row>
    <row r="107" spans="2:8" x14ac:dyDescent="0.25">
      <c r="B107" s="12"/>
      <c r="C107" s="12" t="s">
        <v>52</v>
      </c>
      <c r="D107" s="12" t="s">
        <v>52</v>
      </c>
      <c r="E107" s="12" t="s">
        <v>52</v>
      </c>
      <c r="F107" s="12" t="s">
        <v>52</v>
      </c>
    </row>
    <row r="108" spans="2:8" x14ac:dyDescent="0.25">
      <c r="B108" s="13" t="s">
        <v>53</v>
      </c>
      <c r="C108" s="14"/>
      <c r="D108" s="14"/>
      <c r="E108" s="14"/>
      <c r="F108" s="14"/>
    </row>
    <row r="109" spans="2:8" x14ac:dyDescent="0.25">
      <c r="B109" s="15" t="s">
        <v>32</v>
      </c>
      <c r="C109" s="16">
        <f>(C7*$G$7)+(C24*$G$24)+(C58*$G$58)</f>
        <v>0</v>
      </c>
      <c r="D109" s="16">
        <f t="shared" ref="D109:F109" si="5">(D7*$G$7)+(D24*$G$24)+(D58*$G$58)</f>
        <v>0</v>
      </c>
      <c r="E109" s="16">
        <f t="shared" si="5"/>
        <v>8156.7499799999996</v>
      </c>
      <c r="F109" s="16">
        <f t="shared" si="5"/>
        <v>7310.1139800000001</v>
      </c>
    </row>
    <row r="110" spans="2:8" x14ac:dyDescent="0.25">
      <c r="B110" s="15" t="s">
        <v>33</v>
      </c>
      <c r="C110" s="16">
        <f t="shared" ref="C110:F110" si="6">(C8*$G$7)+(C25*$G$24)+(C59*$G$58)</f>
        <v>0</v>
      </c>
      <c r="D110" s="16">
        <f t="shared" si="6"/>
        <v>0</v>
      </c>
      <c r="E110" s="16">
        <f t="shared" si="6"/>
        <v>8312.5159999999996</v>
      </c>
      <c r="F110" s="16">
        <f t="shared" si="6"/>
        <v>10129.176390000001</v>
      </c>
      <c r="H110" s="83"/>
    </row>
    <row r="111" spans="2:8" x14ac:dyDescent="0.25">
      <c r="B111" s="15" t="s">
        <v>34</v>
      </c>
      <c r="C111" s="16">
        <f t="shared" ref="C111:F111" si="7">(C9*$G$7)+(C26*$G$24)+(C60*$G$58)</f>
        <v>0</v>
      </c>
      <c r="D111" s="16">
        <f t="shared" si="7"/>
        <v>0</v>
      </c>
      <c r="E111" s="16">
        <f t="shared" si="7"/>
        <v>261.64799999999997</v>
      </c>
      <c r="F111" s="16">
        <f t="shared" si="7"/>
        <v>267.76799999999997</v>
      </c>
      <c r="H111" s="83"/>
    </row>
    <row r="112" spans="2:8" x14ac:dyDescent="0.25">
      <c r="B112" s="15" t="s">
        <v>35</v>
      </c>
      <c r="C112" s="16">
        <f t="shared" ref="C112:E112" si="8">(C10*$G$7)+(C27*$G$24)+(C61*$G$58)</f>
        <v>52962.692000000003</v>
      </c>
      <c r="D112" s="16">
        <f t="shared" si="8"/>
        <v>51032.576399999998</v>
      </c>
      <c r="E112" s="16">
        <f t="shared" si="8"/>
        <v>35904.934712972972</v>
      </c>
      <c r="F112" s="16">
        <f>(F10*$G$7)+(F27*$G$24)+(F61*$G$58)</f>
        <v>39129.489820263931</v>
      </c>
      <c r="H112" s="83"/>
    </row>
    <row r="113" spans="2:8" x14ac:dyDescent="0.25">
      <c r="B113" s="15" t="s">
        <v>36</v>
      </c>
      <c r="C113" s="16">
        <f t="shared" ref="C113:F113" si="9">(C11*$G$7)+(C28*$G$24)+(C62*$G$58)</f>
        <v>13281.919476999999</v>
      </c>
      <c r="D113" s="16">
        <f t="shared" si="9"/>
        <v>14312.154913999997</v>
      </c>
      <c r="E113" s="16">
        <f t="shared" si="9"/>
        <v>14316.077508000002</v>
      </c>
      <c r="F113" s="16">
        <f t="shared" si="9"/>
        <v>14839.870762999995</v>
      </c>
      <c r="H113" s="83"/>
    </row>
    <row r="114" spans="2:8" x14ac:dyDescent="0.25">
      <c r="B114" s="15" t="s">
        <v>37</v>
      </c>
      <c r="C114" s="16">
        <f t="shared" ref="C114:F114" si="10">(C12*$G$7)+(C29*$G$24)+(C63*$G$58)</f>
        <v>0</v>
      </c>
      <c r="D114" s="16">
        <f t="shared" si="10"/>
        <v>0</v>
      </c>
      <c r="E114" s="16">
        <f t="shared" si="10"/>
        <v>1775.913875</v>
      </c>
      <c r="F114" s="16">
        <f t="shared" si="10"/>
        <v>12535.302500000002</v>
      </c>
      <c r="H114" s="83"/>
    </row>
    <row r="115" spans="2:8" x14ac:dyDescent="0.25">
      <c r="B115" s="15" t="s">
        <v>38</v>
      </c>
      <c r="C115" s="16">
        <f t="shared" ref="C115:F115" si="11">(C13*$G$7)+(C30*$G$24)+(C64*$G$58)</f>
        <v>0</v>
      </c>
      <c r="D115" s="16">
        <f t="shared" si="11"/>
        <v>0</v>
      </c>
      <c r="E115" s="16">
        <f t="shared" si="11"/>
        <v>3263.4</v>
      </c>
      <c r="F115" s="16">
        <f t="shared" si="11"/>
        <v>3660.0871999999999</v>
      </c>
      <c r="H115" s="83"/>
    </row>
    <row r="116" spans="2:8" x14ac:dyDescent="0.25">
      <c r="B116" s="15" t="s">
        <v>39</v>
      </c>
      <c r="C116" s="16">
        <f t="shared" ref="C116:F116" si="12">(C14*$G$7)+(C31*$G$24)+(C65*$G$58)</f>
        <v>16984.726340000001</v>
      </c>
      <c r="D116" s="16">
        <f t="shared" si="12"/>
        <v>17241.592279999997</v>
      </c>
      <c r="E116" s="16">
        <f t="shared" si="12"/>
        <v>18963.837620000002</v>
      </c>
      <c r="F116" s="16">
        <f t="shared" si="12"/>
        <v>19386.271872999998</v>
      </c>
      <c r="H116" s="83"/>
    </row>
    <row r="117" spans="2:8" x14ac:dyDescent="0.25">
      <c r="B117" s="15" t="s">
        <v>40</v>
      </c>
      <c r="C117" s="16">
        <f t="shared" ref="C117:F117" si="13">(C15*$G$7)+(C32*$G$24)+(C66*$G$58)</f>
        <v>0</v>
      </c>
      <c r="D117" s="16">
        <f t="shared" si="13"/>
        <v>517.49360000000001</v>
      </c>
      <c r="E117" s="16">
        <f t="shared" si="13"/>
        <v>10192.722599999999</v>
      </c>
      <c r="F117" s="16">
        <f t="shared" si="13"/>
        <v>9674.5391999999993</v>
      </c>
      <c r="H117" s="83"/>
    </row>
    <row r="118" spans="2:8" x14ac:dyDescent="0.25">
      <c r="B118" s="15" t="s">
        <v>41</v>
      </c>
      <c r="C118" s="16">
        <f t="shared" ref="C118:F118" si="14">(C16*$G$7)+(C33*$G$24)+(C67*$G$58)</f>
        <v>0</v>
      </c>
      <c r="D118" s="16">
        <f t="shared" si="14"/>
        <v>0</v>
      </c>
      <c r="E118" s="16">
        <f t="shared" si="14"/>
        <v>348.36238799999995</v>
      </c>
      <c r="F118" s="16">
        <f t="shared" si="14"/>
        <v>390.35485199999999</v>
      </c>
      <c r="H118" s="83"/>
    </row>
    <row r="119" spans="2:8" x14ac:dyDescent="0.25">
      <c r="B119" s="15" t="s">
        <v>42</v>
      </c>
      <c r="C119" s="16">
        <f t="shared" ref="C119:F119" si="15">(C17*$G$7)+(C34*$G$24)+(C68*$G$58)</f>
        <v>0</v>
      </c>
      <c r="D119" s="16">
        <f t="shared" si="15"/>
        <v>0</v>
      </c>
      <c r="E119" s="16">
        <f t="shared" si="15"/>
        <v>11291.76264808033</v>
      </c>
      <c r="F119" s="16">
        <f t="shared" si="15"/>
        <v>13577.138367942</v>
      </c>
      <c r="H119" s="83"/>
    </row>
    <row r="120" spans="2:8" x14ac:dyDescent="0.25">
      <c r="B120" s="15" t="s">
        <v>43</v>
      </c>
      <c r="C120" s="16">
        <f t="shared" ref="C120:F120" si="16">(C18*$G$7)+(C35*$G$24)+(C69*$G$58)</f>
        <v>0</v>
      </c>
      <c r="D120" s="16">
        <f t="shared" si="16"/>
        <v>0</v>
      </c>
      <c r="E120" s="16">
        <f t="shared" si="16"/>
        <v>1491.2223999999999</v>
      </c>
      <c r="F120" s="16">
        <f t="shared" si="16"/>
        <v>2163.3645999999999</v>
      </c>
      <c r="H120" s="83"/>
    </row>
    <row r="121" spans="2:8" x14ac:dyDescent="0.25">
      <c r="B121" s="17" t="s">
        <v>44</v>
      </c>
      <c r="C121" s="105">
        <f t="shared" ref="C121:E121" si="17">SUM(C109:C120)</f>
        <v>83229.337816999992</v>
      </c>
      <c r="D121" s="105">
        <f t="shared" si="17"/>
        <v>83103.817193999988</v>
      </c>
      <c r="E121" s="105">
        <f t="shared" si="17"/>
        <v>114279.14773205329</v>
      </c>
      <c r="F121" s="105">
        <f>SUM(F109:F120)</f>
        <v>133063.47754620592</v>
      </c>
      <c r="H121" s="83"/>
    </row>
    <row r="122" spans="2:8" ht="26.15" customHeight="1" x14ac:dyDescent="0.25"/>
    <row r="123" spans="2:8" x14ac:dyDescent="0.25">
      <c r="B123" s="12"/>
      <c r="C123" s="12" t="s">
        <v>28</v>
      </c>
      <c r="D123" s="12" t="s">
        <v>29</v>
      </c>
      <c r="E123" s="12">
        <v>2024</v>
      </c>
      <c r="F123" s="12">
        <v>2025</v>
      </c>
    </row>
    <row r="124" spans="2:8" x14ac:dyDescent="0.25">
      <c r="B124" s="12"/>
      <c r="C124" s="12" t="s">
        <v>54</v>
      </c>
      <c r="D124" s="12" t="s">
        <v>54</v>
      </c>
      <c r="E124" s="12" t="s">
        <v>54</v>
      </c>
      <c r="F124" s="12" t="s">
        <v>54</v>
      </c>
    </row>
    <row r="125" spans="2:8" x14ac:dyDescent="0.25">
      <c r="B125" s="13" t="s">
        <v>55</v>
      </c>
      <c r="C125" s="14"/>
      <c r="D125" s="14"/>
      <c r="E125" s="14"/>
      <c r="F125" s="14"/>
    </row>
    <row r="126" spans="2:8" x14ac:dyDescent="0.25">
      <c r="B126" s="15" t="s">
        <v>32</v>
      </c>
      <c r="C126" s="16">
        <f>C109/'5. Our People'!C8</f>
        <v>0</v>
      </c>
      <c r="D126" s="16">
        <f>D109/'5. Our People'!D8</f>
        <v>0</v>
      </c>
      <c r="E126" s="16">
        <f>E109/'5. Our People'!E8</f>
        <v>32.368055476190477</v>
      </c>
      <c r="F126" s="16">
        <f>F109/'5. Our People'!F8</f>
        <v>29.595603157894736</v>
      </c>
    </row>
    <row r="127" spans="2:8" x14ac:dyDescent="0.25">
      <c r="B127" s="15" t="s">
        <v>33</v>
      </c>
      <c r="C127" s="16">
        <f>C110/'5. Our People'!C9</f>
        <v>0</v>
      </c>
      <c r="D127" s="16">
        <f>D110/'5. Our People'!D9</f>
        <v>0</v>
      </c>
      <c r="E127" s="16">
        <f>E110/'5. Our People'!E9</f>
        <v>48.049225433526011</v>
      </c>
      <c r="F127" s="16">
        <f>F110/'5. Our People'!F9</f>
        <v>64.10871132911393</v>
      </c>
      <c r="G127" s="83"/>
    </row>
    <row r="128" spans="2:8" x14ac:dyDescent="0.25">
      <c r="B128" s="15" t="s">
        <v>34</v>
      </c>
      <c r="C128" s="16">
        <f>C111/'5. Our People'!C10</f>
        <v>0</v>
      </c>
      <c r="D128" s="16">
        <f>D111/'5. Our People'!D10</f>
        <v>0</v>
      </c>
      <c r="E128" s="16">
        <f>E111/'5. Our People'!E10</f>
        <v>9.3445714285714274</v>
      </c>
      <c r="F128" s="16">
        <f>F111/'5. Our People'!F10</f>
        <v>9.5631428571428554</v>
      </c>
      <c r="G128" s="83"/>
    </row>
    <row r="129" spans="2:7" x14ac:dyDescent="0.25">
      <c r="B129" s="15" t="s">
        <v>35</v>
      </c>
      <c r="C129" s="16">
        <f>C112/'5. Our People'!C11</f>
        <v>36.226191518467857</v>
      </c>
      <c r="D129" s="16">
        <f>D112/'5. Our People'!D11</f>
        <v>35.001767078189296</v>
      </c>
      <c r="E129" s="16">
        <f>E112/'5. Our People'!E11</f>
        <v>26.615963464027406</v>
      </c>
      <c r="F129" s="16">
        <f>F112/'5. Our People'!F11</f>
        <v>28.520036312145724</v>
      </c>
      <c r="G129" s="83"/>
    </row>
    <row r="130" spans="2:7" x14ac:dyDescent="0.25">
      <c r="B130" s="15" t="s">
        <v>36</v>
      </c>
      <c r="C130" s="16">
        <f>C113/'5. Our People'!C12</f>
        <v>3.8035279143757159</v>
      </c>
      <c r="D130" s="16">
        <f>D113/'5. Our People'!D12</f>
        <v>3.9362362249724963</v>
      </c>
      <c r="E130" s="16">
        <f>E113/'5. Our People'!E12</f>
        <v>3.9966715544388616</v>
      </c>
      <c r="F130" s="16">
        <f>F113/'5. Our People'!F12</f>
        <v>4.0712951338820291</v>
      </c>
      <c r="G130" s="83"/>
    </row>
    <row r="131" spans="2:7" x14ac:dyDescent="0.25">
      <c r="B131" s="15" t="s">
        <v>37</v>
      </c>
      <c r="C131" s="16">
        <f>C114/'5. Our People'!C13</f>
        <v>0</v>
      </c>
      <c r="D131" s="16">
        <f>D114/'5. Our People'!D13</f>
        <v>0</v>
      </c>
      <c r="E131" s="16">
        <f>E114/'5. Our People'!E13</f>
        <v>11.457508870967741</v>
      </c>
      <c r="F131" s="16">
        <f>F114/'5. Our People'!F13</f>
        <v>79.337357594936719</v>
      </c>
      <c r="G131" s="83"/>
    </row>
    <row r="132" spans="2:7" x14ac:dyDescent="0.25">
      <c r="B132" s="15" t="s">
        <v>38</v>
      </c>
      <c r="C132" s="16">
        <f>C115/'5. Our People'!C14</f>
        <v>0</v>
      </c>
      <c r="D132" s="16">
        <f>D115/'5. Our People'!D14</f>
        <v>0</v>
      </c>
      <c r="E132" s="16">
        <f>E115/'5. Our People'!E14</f>
        <v>30.216666666666669</v>
      </c>
      <c r="F132" s="16">
        <f>F115/'5. Our People'!F14</f>
        <v>36.238487128712869</v>
      </c>
      <c r="G132" s="83"/>
    </row>
    <row r="133" spans="2:7" x14ac:dyDescent="0.25">
      <c r="B133" s="15" t="s">
        <v>39</v>
      </c>
      <c r="C133" s="16">
        <f>C116/'5. Our People'!C15</f>
        <v>18.146075149572649</v>
      </c>
      <c r="D133" s="16">
        <f>D116/'5. Our People'!D15</f>
        <v>18.761253841131662</v>
      </c>
      <c r="E133" s="16">
        <f>E116/'5. Our People'!E15</f>
        <v>20.793681600877196</v>
      </c>
      <c r="F133" s="16">
        <f>F116/'5. Our People'!F15</f>
        <v>21.468739615725358</v>
      </c>
      <c r="G133" s="83"/>
    </row>
    <row r="134" spans="2:7" x14ac:dyDescent="0.25">
      <c r="B134" s="15" t="s">
        <v>40</v>
      </c>
      <c r="C134" s="16">
        <f>C117/'5. Our People'!C16</f>
        <v>0</v>
      </c>
      <c r="D134" s="16">
        <f>D117/'5. Our People'!D16</f>
        <v>4.3486857142857147</v>
      </c>
      <c r="E134" s="16">
        <f>E117/'5. Our People'!E16</f>
        <v>88.632370434782601</v>
      </c>
      <c r="F134" s="16">
        <f>F117/'5. Our People'!F16</f>
        <v>82.688369230769226</v>
      </c>
      <c r="G134" s="83"/>
    </row>
    <row r="135" spans="2:7" x14ac:dyDescent="0.25">
      <c r="B135" s="15" t="s">
        <v>41</v>
      </c>
      <c r="C135" s="16">
        <f>C118/'5. Our People'!C17</f>
        <v>0</v>
      </c>
      <c r="D135" s="16">
        <f>D118/'5. Our People'!D17</f>
        <v>0</v>
      </c>
      <c r="E135" s="16">
        <f>E118/'5. Our People'!E17</f>
        <v>6.9672477599999993</v>
      </c>
      <c r="F135" s="16">
        <f>F118/'5. Our People'!F17</f>
        <v>7.8070970399999995</v>
      </c>
      <c r="G135" s="83"/>
    </row>
    <row r="136" spans="2:7" x14ac:dyDescent="0.25">
      <c r="B136" s="15" t="s">
        <v>42</v>
      </c>
      <c r="C136" s="16">
        <f>C119/'5. Our People'!C18</f>
        <v>0</v>
      </c>
      <c r="D136" s="16">
        <f>D119/'5. Our People'!D18</f>
        <v>0</v>
      </c>
      <c r="E136" s="16">
        <f>E119/'5. Our People'!E18</f>
        <v>33.706754173374122</v>
      </c>
      <c r="F136" s="16">
        <f>F119/'5. Our People'!F18</f>
        <v>39.127199907613829</v>
      </c>
      <c r="G136" s="83"/>
    </row>
    <row r="137" spans="2:7" x14ac:dyDescent="0.25">
      <c r="B137" s="15" t="s">
        <v>43</v>
      </c>
      <c r="C137" s="16">
        <f>C120/'5. Our People'!C19</f>
        <v>0</v>
      </c>
      <c r="D137" s="16">
        <f>D120/'5. Our People'!D19</f>
        <v>0</v>
      </c>
      <c r="E137" s="16">
        <f>E120/'5. Our People'!E19</f>
        <v>15.697077894736841</v>
      </c>
      <c r="F137" s="16">
        <f>F120/'5. Our People'!F19</f>
        <v>24.037384444444442</v>
      </c>
      <c r="G137" s="83"/>
    </row>
    <row r="138" spans="2:7" x14ac:dyDescent="0.25">
      <c r="B138" s="17" t="s">
        <v>44</v>
      </c>
      <c r="C138" s="105">
        <f>C121/'5. Our People'!C20</f>
        <v>11.329885354887013</v>
      </c>
      <c r="D138" s="105">
        <f>D121/'5. Our People'!D20</f>
        <v>11.183396204279369</v>
      </c>
      <c r="E138" s="105">
        <f>E121/'5. Our People'!E20</f>
        <v>15.974160991340968</v>
      </c>
      <c r="F138" s="105">
        <f>F121/'5. Our People'!F20</f>
        <v>18.440060635560688</v>
      </c>
      <c r="G138" s="83"/>
    </row>
    <row r="141" spans="2:7" x14ac:dyDescent="0.25">
      <c r="B141" s="12"/>
      <c r="C141" s="12" t="s">
        <v>28</v>
      </c>
      <c r="D141" s="12" t="s">
        <v>29</v>
      </c>
      <c r="E141" s="12">
        <v>2024</v>
      </c>
      <c r="F141" s="12">
        <v>2025</v>
      </c>
    </row>
    <row r="142" spans="2:7" ht="21" x14ac:dyDescent="0.25">
      <c r="B142" s="12"/>
      <c r="C142" s="12" t="s">
        <v>584</v>
      </c>
      <c r="D142" s="12" t="s">
        <v>584</v>
      </c>
      <c r="E142" s="12" t="s">
        <v>584</v>
      </c>
      <c r="F142" s="12" t="s">
        <v>584</v>
      </c>
    </row>
    <row r="143" spans="2:7" x14ac:dyDescent="0.25">
      <c r="B143" s="13" t="s">
        <v>583</v>
      </c>
      <c r="C143" s="14"/>
      <c r="D143" s="14"/>
      <c r="E143" s="14"/>
      <c r="F143" s="14"/>
    </row>
    <row r="144" spans="2:7" x14ac:dyDescent="0.25">
      <c r="B144" s="15" t="s">
        <v>32</v>
      </c>
      <c r="C144" s="19"/>
      <c r="D144" s="19"/>
      <c r="E144" s="19"/>
      <c r="F144" s="75">
        <v>1.4324824730081452E-4</v>
      </c>
    </row>
    <row r="145" spans="2:6" x14ac:dyDescent="0.25">
      <c r="B145" s="15" t="s">
        <v>33</v>
      </c>
      <c r="C145" s="19"/>
      <c r="D145" s="19"/>
      <c r="E145" s="19"/>
      <c r="F145" s="75">
        <v>2.2269734062763826E-4</v>
      </c>
    </row>
    <row r="146" spans="2:6" x14ac:dyDescent="0.25">
      <c r="B146" s="15" t="s">
        <v>34</v>
      </c>
      <c r="C146" s="19"/>
      <c r="D146" s="19"/>
      <c r="E146" s="19"/>
      <c r="F146" s="75">
        <v>4.5661549165357871E-5</v>
      </c>
    </row>
    <row r="147" spans="2:6" x14ac:dyDescent="0.25">
      <c r="B147" s="15" t="s">
        <v>35</v>
      </c>
      <c r="C147" s="19"/>
      <c r="D147" s="19"/>
      <c r="E147" s="19"/>
      <c r="F147" s="75">
        <v>1.3453938979087675E-4</v>
      </c>
    </row>
    <row r="148" spans="2:6" x14ac:dyDescent="0.25">
      <c r="B148" s="15" t="s">
        <v>36</v>
      </c>
      <c r="C148" s="19"/>
      <c r="D148" s="19"/>
      <c r="E148" s="19"/>
      <c r="F148" s="75">
        <v>1.1490363615546215E-4</v>
      </c>
    </row>
    <row r="149" spans="2:6" x14ac:dyDescent="0.25">
      <c r="B149" s="15" t="s">
        <v>37</v>
      </c>
      <c r="C149" s="19"/>
      <c r="D149" s="19"/>
      <c r="E149" s="19"/>
      <c r="F149" s="75">
        <v>7.5405402153642562E-4</v>
      </c>
    </row>
    <row r="150" spans="2:6" x14ac:dyDescent="0.25">
      <c r="B150" s="15" t="s">
        <v>38</v>
      </c>
      <c r="C150" s="19"/>
      <c r="D150" s="19"/>
      <c r="E150" s="19"/>
      <c r="F150" s="75">
        <v>3.1884099523881592E-4</v>
      </c>
    </row>
    <row r="151" spans="2:6" x14ac:dyDescent="0.25">
      <c r="B151" s="15" t="s">
        <v>39</v>
      </c>
      <c r="C151" s="19"/>
      <c r="D151" s="19"/>
      <c r="E151" s="19"/>
      <c r="F151" s="75">
        <v>8.2886778848923959E-5</v>
      </c>
    </row>
    <row r="152" spans="2:6" x14ac:dyDescent="0.25">
      <c r="B152" s="15" t="s">
        <v>40</v>
      </c>
      <c r="C152" s="19"/>
      <c r="D152" s="19"/>
      <c r="E152" s="19"/>
      <c r="F152" s="75">
        <v>9.5844832423925891E-5</v>
      </c>
    </row>
    <row r="153" spans="2:6" x14ac:dyDescent="0.25">
      <c r="B153" s="15" t="s">
        <v>41</v>
      </c>
      <c r="C153" s="19"/>
      <c r="D153" s="19"/>
      <c r="E153" s="19"/>
      <c r="F153" s="75">
        <v>1.6153439676968474E-5</v>
      </c>
    </row>
    <row r="154" spans="2:6" x14ac:dyDescent="0.25">
      <c r="B154" s="15" t="s">
        <v>42</v>
      </c>
      <c r="C154" s="19"/>
      <c r="D154" s="19"/>
      <c r="E154" s="19"/>
      <c r="F154" s="75">
        <v>3.9669503652649794E-5</v>
      </c>
    </row>
    <row r="155" spans="2:6" x14ac:dyDescent="0.25">
      <c r="B155" s="15" t="s">
        <v>43</v>
      </c>
      <c r="C155" s="19"/>
      <c r="D155" s="19"/>
      <c r="E155" s="19"/>
      <c r="F155" s="75">
        <v>6.6147112056737592E-4</v>
      </c>
    </row>
    <row r="156" spans="2:6" x14ac:dyDescent="0.25">
      <c r="B156" s="17" t="s">
        <v>44</v>
      </c>
      <c r="C156" s="20"/>
      <c r="D156" s="20"/>
      <c r="E156" s="20"/>
      <c r="F156" s="76">
        <f>F121/3600000</f>
        <v>3.6962077096168312E-2</v>
      </c>
    </row>
    <row r="158" spans="2:6" ht="13" x14ac:dyDescent="0.3">
      <c r="B158" s="11" t="s">
        <v>56</v>
      </c>
    </row>
    <row r="159" spans="2:6" x14ac:dyDescent="0.25">
      <c r="B159" s="15" t="s">
        <v>57</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F2528-7CD1-4BF0-8DAF-3511C415D9F2}">
  <dimension ref="B2:M270"/>
  <sheetViews>
    <sheetView tabSelected="1" topLeftCell="A35" zoomScaleNormal="100" workbookViewId="0">
      <selection activeCell="B157" sqref="B157"/>
    </sheetView>
  </sheetViews>
  <sheetFormatPr defaultColWidth="8.7265625" defaultRowHeight="12.5" x14ac:dyDescent="0.25"/>
  <cols>
    <col min="1" max="1" width="6.453125" style="5" customWidth="1"/>
    <col min="2" max="2" width="51.1796875" style="5" customWidth="1"/>
    <col min="3" max="6" width="14.81640625" style="5" customWidth="1"/>
    <col min="7" max="14" width="8.7265625" style="5"/>
    <col min="15" max="15" width="10.81640625" style="5" bestFit="1" customWidth="1"/>
    <col min="16" max="16384" width="8.7265625" style="5"/>
  </cols>
  <sheetData>
    <row r="2" spans="2:6" ht="13" x14ac:dyDescent="0.3">
      <c r="B2" s="11" t="s">
        <v>58</v>
      </c>
    </row>
    <row r="4" spans="2:6" s="12" customFormat="1" ht="24.65" customHeight="1" x14ac:dyDescent="0.25">
      <c r="C4" s="12" t="s">
        <v>28</v>
      </c>
      <c r="D4" s="12" t="s">
        <v>29</v>
      </c>
      <c r="E4" s="12" t="s">
        <v>59</v>
      </c>
      <c r="F4" s="12">
        <v>2025</v>
      </c>
    </row>
    <row r="5" spans="2:6" s="12" customFormat="1" ht="11.15" customHeight="1" x14ac:dyDescent="0.25">
      <c r="C5" s="12" t="s">
        <v>60</v>
      </c>
      <c r="D5" s="12" t="s">
        <v>60</v>
      </c>
      <c r="E5" s="12" t="s">
        <v>60</v>
      </c>
      <c r="F5" s="12" t="s">
        <v>60</v>
      </c>
    </row>
    <row r="6" spans="2:6" x14ac:dyDescent="0.25">
      <c r="B6" s="13" t="s">
        <v>61</v>
      </c>
      <c r="C6" s="14"/>
      <c r="D6" s="14"/>
      <c r="E6" s="14"/>
      <c r="F6" s="14"/>
    </row>
    <row r="7" spans="2:6" x14ac:dyDescent="0.25">
      <c r="B7" s="15" t="s">
        <v>32</v>
      </c>
      <c r="C7" s="16"/>
      <c r="D7" s="16"/>
      <c r="E7" s="19">
        <v>4.607724361499999</v>
      </c>
      <c r="F7" s="19">
        <v>15.036922377749997</v>
      </c>
    </row>
    <row r="8" spans="2:6" x14ac:dyDescent="0.25">
      <c r="B8" s="15" t="s">
        <v>33</v>
      </c>
      <c r="C8" s="16"/>
      <c r="D8" s="16"/>
      <c r="E8" s="19">
        <v>0</v>
      </c>
      <c r="F8" s="19">
        <v>0.97500779999999987</v>
      </c>
    </row>
    <row r="9" spans="2:6" x14ac:dyDescent="0.25">
      <c r="B9" s="15" t="s">
        <v>34</v>
      </c>
      <c r="C9" s="16"/>
      <c r="D9" s="16"/>
      <c r="E9" s="19">
        <v>0</v>
      </c>
      <c r="F9" s="19">
        <v>0</v>
      </c>
    </row>
    <row r="10" spans="2:6" x14ac:dyDescent="0.25">
      <c r="B10" s="15" t="s">
        <v>35</v>
      </c>
      <c r="C10" s="16"/>
      <c r="D10" s="19">
        <v>13.4348199132</v>
      </c>
      <c r="E10" s="19">
        <v>17.70722499</v>
      </c>
      <c r="F10" s="19">
        <v>12.566767199999997</v>
      </c>
    </row>
    <row r="11" spans="2:6" x14ac:dyDescent="0.25">
      <c r="B11" s="15" t="s">
        <v>36</v>
      </c>
      <c r="C11" s="19">
        <v>389.74950018327394</v>
      </c>
      <c r="D11" s="19">
        <v>393.79718738480398</v>
      </c>
      <c r="E11" s="19">
        <v>303.36446856299995</v>
      </c>
      <c r="F11" s="19">
        <v>277.27705153199992</v>
      </c>
    </row>
    <row r="12" spans="2:6" x14ac:dyDescent="0.25">
      <c r="B12" s="15" t="s">
        <v>37</v>
      </c>
      <c r="C12" s="16"/>
      <c r="D12" s="16"/>
      <c r="E12" s="19">
        <v>1584.3280911899999</v>
      </c>
      <c r="F12" s="19">
        <v>719.87398811249989</v>
      </c>
    </row>
    <row r="13" spans="2:6" x14ac:dyDescent="0.25">
      <c r="B13" s="15" t="s">
        <v>38</v>
      </c>
      <c r="C13" s="16"/>
      <c r="D13" s="16"/>
      <c r="E13" s="19">
        <v>1.3541774999999998</v>
      </c>
      <c r="F13" s="19">
        <v>0.65000519999999984</v>
      </c>
    </row>
    <row r="14" spans="2:6" x14ac:dyDescent="0.25">
      <c r="B14" s="15" t="s">
        <v>39</v>
      </c>
      <c r="C14" s="19">
        <v>72.693414359999991</v>
      </c>
      <c r="D14" s="19">
        <v>28.860631675260002</v>
      </c>
      <c r="E14" s="19">
        <v>49.795815029999993</v>
      </c>
      <c r="F14" s="19">
        <v>56.504247863699987</v>
      </c>
    </row>
    <row r="15" spans="2:6" x14ac:dyDescent="0.25">
      <c r="B15" s="15" t="s">
        <v>40</v>
      </c>
      <c r="C15" s="16"/>
      <c r="D15" s="16"/>
      <c r="E15" s="19">
        <v>0</v>
      </c>
      <c r="F15" s="19">
        <v>0</v>
      </c>
    </row>
    <row r="16" spans="2:6" x14ac:dyDescent="0.25">
      <c r="B16" s="15" t="s">
        <v>41</v>
      </c>
      <c r="C16" s="16"/>
      <c r="D16" s="16"/>
      <c r="E16" s="19">
        <v>0</v>
      </c>
      <c r="F16" s="19">
        <v>0</v>
      </c>
    </row>
    <row r="17" spans="2:6" x14ac:dyDescent="0.25">
      <c r="B17" s="15" t="s">
        <v>42</v>
      </c>
      <c r="C17" s="16"/>
      <c r="D17" s="16"/>
      <c r="E17" s="19">
        <v>0</v>
      </c>
      <c r="F17" s="19">
        <v>0</v>
      </c>
    </row>
    <row r="18" spans="2:6" x14ac:dyDescent="0.25">
      <c r="B18" s="15" t="s">
        <v>43</v>
      </c>
      <c r="C18" s="16"/>
      <c r="D18" s="16"/>
      <c r="E18" s="19">
        <v>94.053044084999982</v>
      </c>
      <c r="F18" s="19">
        <v>60.95694598499999</v>
      </c>
    </row>
    <row r="19" spans="2:6" x14ac:dyDescent="0.25">
      <c r="B19" s="17" t="s">
        <v>44</v>
      </c>
      <c r="C19" s="20">
        <f t="shared" ref="C19:D19" si="0">SUM(C7:C18)</f>
        <v>462.4429145432739</v>
      </c>
      <c r="D19" s="20">
        <f t="shared" si="0"/>
        <v>436.09263897326394</v>
      </c>
      <c r="E19" s="20">
        <f>SUM(E7:E18)</f>
        <v>2055.2105457194998</v>
      </c>
      <c r="F19" s="20">
        <f>SUM(F7:F18)</f>
        <v>1143.8409360709495</v>
      </c>
    </row>
    <row r="20" spans="2:6" ht="21" customHeight="1" x14ac:dyDescent="0.25"/>
    <row r="21" spans="2:6" x14ac:dyDescent="0.25">
      <c r="B21" s="12"/>
      <c r="C21" s="12" t="s">
        <v>28</v>
      </c>
      <c r="D21" s="12" t="s">
        <v>29</v>
      </c>
      <c r="E21" s="12" t="s">
        <v>59</v>
      </c>
      <c r="F21" s="12">
        <v>2025</v>
      </c>
    </row>
    <row r="22" spans="2:6" x14ac:dyDescent="0.25">
      <c r="B22" s="12"/>
      <c r="C22" s="12" t="s">
        <v>60</v>
      </c>
      <c r="D22" s="12" t="s">
        <v>60</v>
      </c>
      <c r="E22" s="12" t="s">
        <v>60</v>
      </c>
      <c r="F22" s="12" t="s">
        <v>60</v>
      </c>
    </row>
    <row r="23" spans="2:6" x14ac:dyDescent="0.25">
      <c r="B23" s="13" t="s">
        <v>62</v>
      </c>
      <c r="C23" s="14"/>
      <c r="D23" s="14"/>
      <c r="E23" s="14"/>
      <c r="F23" s="14"/>
    </row>
    <row r="24" spans="2:6" x14ac:dyDescent="0.25">
      <c r="B24" s="15" t="s">
        <v>32</v>
      </c>
      <c r="C24" s="16"/>
      <c r="D24" s="16"/>
      <c r="E24" s="19">
        <v>100.77305637269998</v>
      </c>
      <c r="F24" s="19">
        <v>83.657118858149985</v>
      </c>
    </row>
    <row r="25" spans="2:6" x14ac:dyDescent="0.25">
      <c r="B25" s="15" t="s">
        <v>33</v>
      </c>
      <c r="C25" s="16"/>
      <c r="D25" s="16"/>
      <c r="E25" s="19">
        <v>14.971953619999999</v>
      </c>
      <c r="F25" s="19">
        <v>16.918545110249998</v>
      </c>
    </row>
    <row r="26" spans="2:6" x14ac:dyDescent="0.25">
      <c r="B26" s="15" t="s">
        <v>34</v>
      </c>
      <c r="C26" s="16"/>
      <c r="D26" s="16"/>
      <c r="E26" s="19">
        <v>0</v>
      </c>
      <c r="F26" s="19">
        <v>0</v>
      </c>
    </row>
    <row r="27" spans="2:6" x14ac:dyDescent="0.25">
      <c r="B27" s="15" t="s">
        <v>35</v>
      </c>
      <c r="C27" s="19">
        <v>86.216508206690577</v>
      </c>
      <c r="D27" s="19">
        <v>84.774076835033384</v>
      </c>
      <c r="E27" s="19">
        <v>63.187293614899993</v>
      </c>
      <c r="F27" s="19">
        <v>79.6626269251081</v>
      </c>
    </row>
    <row r="28" spans="2:6" x14ac:dyDescent="0.25">
      <c r="B28" s="15" t="s">
        <v>36</v>
      </c>
      <c r="C28" s="19">
        <v>468.68069349097266</v>
      </c>
      <c r="D28" s="19">
        <v>493.94248675697611</v>
      </c>
      <c r="E28" s="19">
        <v>459.77087538481999</v>
      </c>
      <c r="F28" s="19">
        <v>479.54220185166469</v>
      </c>
    </row>
    <row r="29" spans="2:6" x14ac:dyDescent="0.25">
      <c r="B29" s="15" t="s">
        <v>37</v>
      </c>
      <c r="C29" s="16"/>
      <c r="D29" s="16"/>
      <c r="E29" s="19">
        <v>25.482453933124997</v>
      </c>
      <c r="F29" s="19">
        <v>21.576757999999998</v>
      </c>
    </row>
    <row r="30" spans="2:6" x14ac:dyDescent="0.25">
      <c r="B30" s="15" t="s">
        <v>38</v>
      </c>
      <c r="C30" s="16"/>
      <c r="D30" s="16"/>
      <c r="E30" s="19">
        <v>13.651129999999998</v>
      </c>
      <c r="F30" s="19">
        <v>6.3492912980000007</v>
      </c>
    </row>
    <row r="31" spans="2:6" x14ac:dyDescent="0.25">
      <c r="B31" s="15" t="s">
        <v>39</v>
      </c>
      <c r="C31" s="19">
        <v>79.209877312033512</v>
      </c>
      <c r="D31" s="19">
        <v>66.674123878060172</v>
      </c>
      <c r="E31" s="19">
        <v>94.371770565299997</v>
      </c>
      <c r="F31" s="19">
        <v>95.33461612499498</v>
      </c>
    </row>
    <row r="32" spans="2:6" x14ac:dyDescent="0.25">
      <c r="B32" s="15" t="s">
        <v>40</v>
      </c>
      <c r="C32" s="16"/>
      <c r="D32" s="16"/>
      <c r="E32" s="19">
        <v>38.426664800999994</v>
      </c>
      <c r="F32" s="19">
        <v>10.290817710000001</v>
      </c>
    </row>
    <row r="33" spans="2:8" x14ac:dyDescent="0.25">
      <c r="B33" s="15" t="s">
        <v>41</v>
      </c>
      <c r="C33" s="16"/>
      <c r="D33" s="16"/>
      <c r="E33" s="19">
        <v>0.80054175599999999</v>
      </c>
      <c r="F33" s="19">
        <v>0.7841610336</v>
      </c>
    </row>
    <row r="34" spans="2:8" x14ac:dyDescent="0.25">
      <c r="B34" s="15" t="s">
        <v>42</v>
      </c>
      <c r="C34" s="16"/>
      <c r="D34" s="16"/>
      <c r="E34" s="19">
        <v>19.819291435321912</v>
      </c>
      <c r="F34" s="19">
        <v>21.567336051134731</v>
      </c>
    </row>
    <row r="35" spans="2:8" x14ac:dyDescent="0.25">
      <c r="B35" s="15" t="s">
        <v>43</v>
      </c>
      <c r="C35" s="16"/>
      <c r="D35" s="16"/>
      <c r="E35" s="19">
        <v>8.2652193399999998</v>
      </c>
      <c r="F35" s="19">
        <v>4.6257927099999998</v>
      </c>
    </row>
    <row r="36" spans="2:8" x14ac:dyDescent="0.25">
      <c r="B36" s="17" t="s">
        <v>44</v>
      </c>
      <c r="C36" s="20">
        <f t="shared" ref="C36:D36" si="1">SUM(C24:C35)</f>
        <v>634.1070790096968</v>
      </c>
      <c r="D36" s="20">
        <f t="shared" si="1"/>
        <v>645.39068747006968</v>
      </c>
      <c r="E36" s="20">
        <f>SUM(E24:E35)</f>
        <v>839.52025082316698</v>
      </c>
      <c r="F36" s="20">
        <f>SUM(F24:F35)</f>
        <v>820.3092656729026</v>
      </c>
    </row>
    <row r="37" spans="2:8" ht="25.5" customHeight="1" x14ac:dyDescent="0.25"/>
    <row r="38" spans="2:8" x14ac:dyDescent="0.25">
      <c r="B38" s="12"/>
      <c r="C38" s="12" t="s">
        <v>28</v>
      </c>
      <c r="D38" s="12" t="s">
        <v>29</v>
      </c>
      <c r="E38" s="12" t="s">
        <v>59</v>
      </c>
      <c r="F38" s="12">
        <v>2025</v>
      </c>
    </row>
    <row r="39" spans="2:8" x14ac:dyDescent="0.25">
      <c r="B39" s="12"/>
      <c r="C39" s="12" t="s">
        <v>60</v>
      </c>
      <c r="D39" s="12" t="s">
        <v>60</v>
      </c>
      <c r="E39" s="12" t="s">
        <v>60</v>
      </c>
      <c r="F39" s="12" t="s">
        <v>60</v>
      </c>
    </row>
    <row r="40" spans="2:8" x14ac:dyDescent="0.25">
      <c r="B40" s="13" t="s">
        <v>63</v>
      </c>
      <c r="C40" s="14"/>
      <c r="D40" s="14"/>
      <c r="E40" s="14"/>
      <c r="F40" s="14"/>
    </row>
    <row r="41" spans="2:8" x14ac:dyDescent="0.25">
      <c r="B41" s="15" t="s">
        <v>32</v>
      </c>
      <c r="C41" s="16"/>
      <c r="D41" s="16"/>
      <c r="E41" s="19">
        <v>9.4620712000000005</v>
      </c>
      <c r="F41" s="19">
        <v>24.0340077</v>
      </c>
    </row>
    <row r="42" spans="2:8" x14ac:dyDescent="0.25">
      <c r="B42" s="15" t="s">
        <v>33</v>
      </c>
      <c r="C42" s="16"/>
      <c r="D42" s="16"/>
      <c r="E42" s="19">
        <v>72.667725000000004</v>
      </c>
      <c r="F42" s="19">
        <v>52.695937000000001</v>
      </c>
    </row>
    <row r="43" spans="2:8" x14ac:dyDescent="0.25">
      <c r="B43" s="15" t="s">
        <v>34</v>
      </c>
      <c r="C43" s="16"/>
      <c r="D43" s="16"/>
      <c r="E43" s="19"/>
      <c r="F43" s="19">
        <v>5.95552394</v>
      </c>
    </row>
    <row r="44" spans="2:8" x14ac:dyDescent="0.25">
      <c r="B44" s="15" t="s">
        <v>35</v>
      </c>
      <c r="C44" s="16"/>
      <c r="D44" s="16"/>
      <c r="E44" s="19">
        <v>203.57543498422714</v>
      </c>
      <c r="F44" s="19">
        <v>53.567329999999998</v>
      </c>
    </row>
    <row r="45" spans="2:8" x14ac:dyDescent="0.25">
      <c r="B45" s="15" t="s">
        <v>36</v>
      </c>
      <c r="C45" s="16"/>
      <c r="D45" s="16"/>
      <c r="E45" s="19">
        <v>157.818962</v>
      </c>
      <c r="F45" s="19">
        <v>69.645721328000008</v>
      </c>
      <c r="H45" s="83"/>
    </row>
    <row r="46" spans="2:8" x14ac:dyDescent="0.25">
      <c r="B46" s="15" t="s">
        <v>37</v>
      </c>
      <c r="C46" s="16"/>
      <c r="D46" s="16"/>
      <c r="E46" s="19">
        <v>95.254362727272735</v>
      </c>
      <c r="F46" s="19">
        <v>203.96152300000003</v>
      </c>
    </row>
    <row r="47" spans="2:8" x14ac:dyDescent="0.25">
      <c r="B47" s="15" t="s">
        <v>38</v>
      </c>
      <c r="C47" s="16"/>
      <c r="D47" s="16"/>
      <c r="E47" s="19">
        <v>18.000450075348308</v>
      </c>
      <c r="F47" s="19">
        <v>45.69998305</v>
      </c>
    </row>
    <row r="48" spans="2:8" x14ac:dyDescent="0.25">
      <c r="B48" s="15" t="s">
        <v>39</v>
      </c>
      <c r="C48" s="16"/>
      <c r="D48" s="16"/>
      <c r="E48" s="19">
        <v>137.01913200000001</v>
      </c>
      <c r="F48" s="19">
        <v>84.244344800000007</v>
      </c>
    </row>
    <row r="49" spans="2:6" x14ac:dyDescent="0.25">
      <c r="B49" s="15" t="s">
        <v>40</v>
      </c>
      <c r="C49" s="16"/>
      <c r="D49" s="16"/>
      <c r="E49" s="19">
        <v>11.535015000000001</v>
      </c>
      <c r="F49" s="19">
        <v>87.878432000000018</v>
      </c>
    </row>
    <row r="50" spans="2:6" x14ac:dyDescent="0.25">
      <c r="B50" s="15" t="s">
        <v>41</v>
      </c>
      <c r="C50" s="16"/>
      <c r="D50" s="16"/>
      <c r="E50" s="19"/>
      <c r="F50" s="19">
        <v>0</v>
      </c>
    </row>
    <row r="51" spans="2:6" x14ac:dyDescent="0.25">
      <c r="B51" s="15" t="s">
        <v>42</v>
      </c>
      <c r="C51" s="16"/>
      <c r="D51" s="16"/>
      <c r="E51" s="19">
        <v>136.45890824370912</v>
      </c>
      <c r="F51" s="19">
        <v>44.727489333333345</v>
      </c>
    </row>
    <row r="52" spans="2:6" x14ac:dyDescent="0.25">
      <c r="B52" s="15" t="s">
        <v>43</v>
      </c>
      <c r="C52" s="16"/>
      <c r="D52" s="16"/>
      <c r="E52" s="19">
        <v>19.842960000000001</v>
      </c>
      <c r="F52" s="19">
        <v>45.8</v>
      </c>
    </row>
    <row r="53" spans="2:6" x14ac:dyDescent="0.25">
      <c r="B53" s="17" t="s">
        <v>44</v>
      </c>
      <c r="C53" s="18"/>
      <c r="D53" s="18"/>
      <c r="E53" s="20">
        <f>SUM(E41:E52)</f>
        <v>861.63502123055741</v>
      </c>
      <c r="F53" s="20">
        <f>SUM(F41:F52)</f>
        <v>718.21029215133331</v>
      </c>
    </row>
    <row r="54" spans="2:6" ht="25.5" customHeight="1" x14ac:dyDescent="0.25"/>
    <row r="55" spans="2:6" x14ac:dyDescent="0.25">
      <c r="B55" s="12"/>
      <c r="C55" s="12" t="s">
        <v>28</v>
      </c>
      <c r="D55" s="12" t="s">
        <v>29</v>
      </c>
      <c r="E55" s="12" t="s">
        <v>59</v>
      </c>
      <c r="F55" s="12">
        <v>2025</v>
      </c>
    </row>
    <row r="56" spans="2:6" x14ac:dyDescent="0.25">
      <c r="B56" s="12"/>
      <c r="C56" s="12" t="s">
        <v>60</v>
      </c>
      <c r="D56" s="12" t="s">
        <v>60</v>
      </c>
      <c r="E56" s="12" t="s">
        <v>60</v>
      </c>
      <c r="F56" s="12" t="s">
        <v>60</v>
      </c>
    </row>
    <row r="57" spans="2:6" x14ac:dyDescent="0.25">
      <c r="B57" s="13" t="s">
        <v>64</v>
      </c>
      <c r="C57" s="14"/>
      <c r="D57" s="14"/>
      <c r="E57" s="14"/>
      <c r="F57" s="14"/>
    </row>
    <row r="58" spans="2:6" x14ac:dyDescent="0.25">
      <c r="B58" s="15" t="s">
        <v>32</v>
      </c>
      <c r="C58" s="16"/>
      <c r="D58" s="16"/>
      <c r="E58" s="19">
        <f>SUM(E41,E24,E7,)</f>
        <v>114.84285193419998</v>
      </c>
      <c r="F58" s="19">
        <f>F7+F24+F41</f>
        <v>122.72804893589999</v>
      </c>
    </row>
    <row r="59" spans="2:6" x14ac:dyDescent="0.25">
      <c r="B59" s="15" t="s">
        <v>33</v>
      </c>
      <c r="C59" s="16"/>
      <c r="D59" s="16"/>
      <c r="E59" s="19">
        <f t="shared" ref="C59:E69" si="2">SUM(E42,E25,E8,)</f>
        <v>87.639678619999998</v>
      </c>
      <c r="F59" s="19">
        <f t="shared" ref="F59:F70" si="3">F8+F25+F42</f>
        <v>70.589489910249995</v>
      </c>
    </row>
    <row r="60" spans="2:6" x14ac:dyDescent="0.25">
      <c r="B60" s="15" t="s">
        <v>34</v>
      </c>
      <c r="C60" s="16"/>
      <c r="D60" s="16"/>
      <c r="E60" s="19">
        <f t="shared" si="2"/>
        <v>0</v>
      </c>
      <c r="F60" s="19">
        <f t="shared" si="3"/>
        <v>5.95552394</v>
      </c>
    </row>
    <row r="61" spans="2:6" x14ac:dyDescent="0.25">
      <c r="B61" s="15" t="s">
        <v>35</v>
      </c>
      <c r="C61" s="19">
        <f t="shared" si="2"/>
        <v>86.216508206690577</v>
      </c>
      <c r="D61" s="19">
        <f t="shared" si="2"/>
        <v>98.208896748233386</v>
      </c>
      <c r="E61" s="19">
        <f t="shared" si="2"/>
        <v>284.4699535891271</v>
      </c>
      <c r="F61" s="19">
        <f t="shared" si="3"/>
        <v>145.79672412510808</v>
      </c>
    </row>
    <row r="62" spans="2:6" x14ac:dyDescent="0.25">
      <c r="B62" s="15" t="s">
        <v>36</v>
      </c>
      <c r="C62" s="19">
        <f t="shared" si="2"/>
        <v>858.43019367424654</v>
      </c>
      <c r="D62" s="19">
        <f t="shared" si="2"/>
        <v>887.73967414178014</v>
      </c>
      <c r="E62" s="19">
        <f t="shared" si="2"/>
        <v>920.95430594781988</v>
      </c>
      <c r="F62" s="19">
        <f t="shared" si="3"/>
        <v>826.46497471166458</v>
      </c>
    </row>
    <row r="63" spans="2:6" x14ac:dyDescent="0.25">
      <c r="B63" s="15" t="s">
        <v>37</v>
      </c>
      <c r="C63" s="19"/>
      <c r="D63" s="19"/>
      <c r="E63" s="19">
        <f t="shared" si="2"/>
        <v>1705.0649078503977</v>
      </c>
      <c r="F63" s="19">
        <f t="shared" si="3"/>
        <v>945.41226911249998</v>
      </c>
    </row>
    <row r="64" spans="2:6" x14ac:dyDescent="0.25">
      <c r="B64" s="15" t="s">
        <v>38</v>
      </c>
      <c r="C64" s="16"/>
      <c r="D64" s="16"/>
      <c r="E64" s="19">
        <f t="shared" si="2"/>
        <v>33.005757575348305</v>
      </c>
      <c r="F64" s="19">
        <f t="shared" si="3"/>
        <v>52.699279548</v>
      </c>
    </row>
    <row r="65" spans="2:11" x14ac:dyDescent="0.25">
      <c r="B65" s="15" t="s">
        <v>39</v>
      </c>
      <c r="C65" s="19">
        <f t="shared" si="2"/>
        <v>151.9032916720335</v>
      </c>
      <c r="D65" s="19">
        <f t="shared" si="2"/>
        <v>95.534755553320167</v>
      </c>
      <c r="E65" s="19">
        <f t="shared" si="2"/>
        <v>281.18671759529997</v>
      </c>
      <c r="F65" s="19">
        <f t="shared" si="3"/>
        <v>236.083208788695</v>
      </c>
    </row>
    <row r="66" spans="2:11" x14ac:dyDescent="0.25">
      <c r="B66" s="15" t="s">
        <v>40</v>
      </c>
      <c r="C66" s="16"/>
      <c r="D66" s="16"/>
      <c r="E66" s="19">
        <f t="shared" si="2"/>
        <v>49.961679800999995</v>
      </c>
      <c r="F66" s="19">
        <f t="shared" si="3"/>
        <v>98.169249710000017</v>
      </c>
    </row>
    <row r="67" spans="2:11" x14ac:dyDescent="0.25">
      <c r="B67" s="15" t="s">
        <v>41</v>
      </c>
      <c r="C67" s="16"/>
      <c r="D67" s="16"/>
      <c r="E67" s="19">
        <f t="shared" si="2"/>
        <v>0.80054175599999999</v>
      </c>
      <c r="F67" s="19">
        <f t="shared" si="3"/>
        <v>0.7841610336</v>
      </c>
    </row>
    <row r="68" spans="2:11" x14ac:dyDescent="0.25">
      <c r="B68" s="15" t="s">
        <v>42</v>
      </c>
      <c r="C68" s="16"/>
      <c r="D68" s="16"/>
      <c r="E68" s="19">
        <f t="shared" si="2"/>
        <v>156.27819967903102</v>
      </c>
      <c r="F68" s="19">
        <f t="shared" si="3"/>
        <v>66.294825384468083</v>
      </c>
    </row>
    <row r="69" spans="2:11" x14ac:dyDescent="0.25">
      <c r="B69" s="15" t="s">
        <v>43</v>
      </c>
      <c r="C69" s="16"/>
      <c r="D69" s="16"/>
      <c r="E69" s="19">
        <f t="shared" si="2"/>
        <v>122.16122342499997</v>
      </c>
      <c r="F69" s="19">
        <f t="shared" si="3"/>
        <v>111.38273869499999</v>
      </c>
    </row>
    <row r="70" spans="2:11" x14ac:dyDescent="0.25">
      <c r="B70" s="17" t="s">
        <v>44</v>
      </c>
      <c r="C70" s="20">
        <f t="shared" ref="C70:D70" si="4">SUM(C58:C69)</f>
        <v>1096.5499935529706</v>
      </c>
      <c r="D70" s="20">
        <f t="shared" si="4"/>
        <v>1081.4833264433337</v>
      </c>
      <c r="E70" s="20">
        <f>SUM(E58:E69)</f>
        <v>3756.3658177732236</v>
      </c>
      <c r="F70" s="20">
        <f t="shared" si="3"/>
        <v>2682.3604938951853</v>
      </c>
    </row>
    <row r="71" spans="2:11" ht="23.5" customHeight="1" x14ac:dyDescent="0.25"/>
    <row r="72" spans="2:11" x14ac:dyDescent="0.25">
      <c r="B72" s="77"/>
      <c r="C72" s="77"/>
      <c r="D72" s="77"/>
      <c r="E72" s="77"/>
      <c r="F72" s="77"/>
      <c r="H72" s="83"/>
    </row>
    <row r="73" spans="2:11" x14ac:dyDescent="0.25">
      <c r="B73" s="12"/>
      <c r="C73" s="12" t="s">
        <v>28</v>
      </c>
      <c r="D73" s="12" t="s">
        <v>29</v>
      </c>
      <c r="E73" s="12" t="s">
        <v>59</v>
      </c>
      <c r="F73" s="12">
        <v>2025</v>
      </c>
    </row>
    <row r="74" spans="2:11" ht="20.149999999999999" customHeight="1" x14ac:dyDescent="0.25">
      <c r="B74" s="12"/>
      <c r="C74" s="12" t="s">
        <v>60</v>
      </c>
      <c r="D74" s="12" t="s">
        <v>60</v>
      </c>
      <c r="E74" s="12" t="s">
        <v>60</v>
      </c>
      <c r="F74" s="12" t="s">
        <v>60</v>
      </c>
    </row>
    <row r="75" spans="2:11" x14ac:dyDescent="0.25">
      <c r="B75" s="13" t="s">
        <v>610</v>
      </c>
      <c r="C75" s="14"/>
      <c r="D75" s="14"/>
      <c r="E75" s="14"/>
      <c r="F75" s="14"/>
    </row>
    <row r="76" spans="2:11" x14ac:dyDescent="0.25">
      <c r="B76" s="15" t="s">
        <v>32</v>
      </c>
      <c r="C76" s="16"/>
      <c r="D76" s="16"/>
      <c r="E76" s="19">
        <v>974.46412800000007</v>
      </c>
      <c r="F76" s="19">
        <v>855.63825600000007</v>
      </c>
      <c r="I76" s="109"/>
      <c r="J76" s="109"/>
      <c r="K76" s="109"/>
    </row>
    <row r="77" spans="2:11" x14ac:dyDescent="0.25">
      <c r="B77" s="15" t="s">
        <v>33</v>
      </c>
      <c r="C77" s="16"/>
      <c r="D77" s="16"/>
      <c r="E77" s="19">
        <v>1629.87</v>
      </c>
      <c r="F77" s="19">
        <v>1987.1973263999998</v>
      </c>
    </row>
    <row r="78" spans="2:11" x14ac:dyDescent="0.25">
      <c r="B78" s="15" t="s">
        <v>34</v>
      </c>
      <c r="C78" s="16"/>
      <c r="D78" s="16"/>
      <c r="E78" s="19">
        <v>44.283923999999999</v>
      </c>
      <c r="F78" s="19">
        <v>63.220457797858082</v>
      </c>
    </row>
    <row r="79" spans="2:11" x14ac:dyDescent="0.25">
      <c r="B79" s="15" t="s">
        <v>35</v>
      </c>
      <c r="C79" s="19">
        <v>7219.7576849999996</v>
      </c>
      <c r="D79" s="19">
        <v>6953.094247</v>
      </c>
      <c r="E79" s="19">
        <v>2190.3358928000002</v>
      </c>
      <c r="F79" s="19">
        <v>5581.9645325814818</v>
      </c>
    </row>
    <row r="80" spans="2:11" x14ac:dyDescent="0.25">
      <c r="B80" s="15" t="s">
        <v>36</v>
      </c>
      <c r="C80" s="19">
        <v>740.82987580000008</v>
      </c>
      <c r="D80" s="19">
        <v>817.275036</v>
      </c>
      <c r="E80" s="19">
        <v>1188.0604659333335</v>
      </c>
      <c r="F80" s="19">
        <v>1189.7953696666668</v>
      </c>
    </row>
    <row r="81" spans="2:13" x14ac:dyDescent="0.25">
      <c r="B81" s="15" t="s">
        <v>37</v>
      </c>
      <c r="C81" s="16"/>
      <c r="D81" s="16"/>
      <c r="E81" s="19">
        <v>235.392</v>
      </c>
      <c r="F81" s="19">
        <v>331.5</v>
      </c>
    </row>
    <row r="82" spans="2:13" x14ac:dyDescent="0.25">
      <c r="B82" s="15" t="s">
        <v>38</v>
      </c>
      <c r="C82" s="16"/>
      <c r="D82" s="16"/>
      <c r="E82" s="19">
        <v>550.12000000000012</v>
      </c>
      <c r="F82" s="19">
        <v>638.69255600000008</v>
      </c>
      <c r="I82" s="83"/>
      <c r="J82" s="83"/>
      <c r="L82" s="83"/>
      <c r="M82" s="83"/>
    </row>
    <row r="83" spans="2:13" x14ac:dyDescent="0.25">
      <c r="B83" s="15" t="s">
        <v>39</v>
      </c>
      <c r="C83" s="19">
        <v>2100.53595232</v>
      </c>
      <c r="D83" s="19">
        <v>2158.9188765399999</v>
      </c>
      <c r="E83" s="19">
        <v>2991.5866800166668</v>
      </c>
      <c r="F83" s="19">
        <v>2921.76020045525</v>
      </c>
      <c r="I83" s="83"/>
      <c r="J83" s="83"/>
      <c r="L83" s="83"/>
      <c r="M83" s="83"/>
    </row>
    <row r="84" spans="2:13" x14ac:dyDescent="0.25">
      <c r="B84" s="15" t="s">
        <v>40</v>
      </c>
      <c r="C84" s="16"/>
      <c r="D84" s="16"/>
      <c r="E84" s="19">
        <v>1341.2379310000001</v>
      </c>
      <c r="F84" s="19">
        <v>1329.583421</v>
      </c>
    </row>
    <row r="85" spans="2:13" x14ac:dyDescent="0.25">
      <c r="B85" s="15" t="s">
        <v>41</v>
      </c>
      <c r="C85" s="16"/>
      <c r="D85" s="16"/>
      <c r="E85" s="19">
        <v>45.381776156999997</v>
      </c>
      <c r="F85" s="19">
        <v>51.08764652633333</v>
      </c>
    </row>
    <row r="86" spans="2:13" x14ac:dyDescent="0.25">
      <c r="B86" s="15" t="s">
        <v>42</v>
      </c>
      <c r="C86" s="16"/>
      <c r="D86" s="16"/>
      <c r="E86" s="19">
        <v>2063.9998700800002</v>
      </c>
      <c r="F86" s="19">
        <v>2488.3376679225003</v>
      </c>
    </row>
    <row r="87" spans="2:13" x14ac:dyDescent="0.25">
      <c r="B87" s="15" t="s">
        <v>43</v>
      </c>
      <c r="C87" s="16"/>
      <c r="D87" s="16"/>
      <c r="E87" s="19">
        <v>305.78425020000003</v>
      </c>
      <c r="F87" s="19">
        <v>272.27484179999999</v>
      </c>
    </row>
    <row r="88" spans="2:13" x14ac:dyDescent="0.25">
      <c r="B88" s="17" t="s">
        <v>44</v>
      </c>
      <c r="C88" s="20">
        <f t="shared" ref="C88:D88" si="5">SUM(C76:C87)</f>
        <v>10061.123513119999</v>
      </c>
      <c r="D88" s="20">
        <f t="shared" si="5"/>
        <v>9929.2881595399995</v>
      </c>
      <c r="E88" s="20">
        <f>SUM(E76:E87)</f>
        <v>13560.516918187001</v>
      </c>
      <c r="F88" s="20">
        <f>SUM(F76:F87)</f>
        <v>17711.052276150091</v>
      </c>
    </row>
    <row r="89" spans="2:13" x14ac:dyDescent="0.25">
      <c r="B89" s="77"/>
      <c r="C89" s="77"/>
      <c r="D89" s="77"/>
      <c r="E89" s="77"/>
      <c r="F89" s="77"/>
    </row>
    <row r="90" spans="2:13" x14ac:dyDescent="0.25">
      <c r="H90" s="83"/>
    </row>
    <row r="91" spans="2:13" x14ac:dyDescent="0.25">
      <c r="B91" s="12"/>
      <c r="C91" s="12" t="s">
        <v>28</v>
      </c>
      <c r="D91" s="12" t="s">
        <v>29</v>
      </c>
      <c r="E91" s="12" t="s">
        <v>59</v>
      </c>
      <c r="F91" s="12">
        <v>2025</v>
      </c>
      <c r="H91" s="83"/>
    </row>
    <row r="92" spans="2:13" x14ac:dyDescent="0.25">
      <c r="B92" s="12"/>
      <c r="C92" s="12" t="s">
        <v>60</v>
      </c>
      <c r="D92" s="12" t="s">
        <v>60</v>
      </c>
      <c r="E92" s="12" t="s">
        <v>60</v>
      </c>
      <c r="F92" s="12" t="s">
        <v>60</v>
      </c>
    </row>
    <row r="93" spans="2:13" ht="24.65" customHeight="1" x14ac:dyDescent="0.25">
      <c r="B93" s="13" t="s">
        <v>65</v>
      </c>
      <c r="C93" s="14"/>
      <c r="D93" s="14"/>
      <c r="E93" s="14"/>
      <c r="F93" s="14"/>
    </row>
    <row r="94" spans="2:13" x14ac:dyDescent="0.25">
      <c r="B94" s="15" t="s">
        <v>32</v>
      </c>
      <c r="C94" s="16"/>
      <c r="D94" s="16"/>
      <c r="E94" s="16">
        <v>111.77584674000001</v>
      </c>
      <c r="F94" s="16">
        <v>9065.6170114667602</v>
      </c>
      <c r="K94" s="83"/>
    </row>
    <row r="95" spans="2:13" x14ac:dyDescent="0.25">
      <c r="B95" s="15" t="s">
        <v>33</v>
      </c>
      <c r="C95" s="16"/>
      <c r="D95" s="16"/>
      <c r="E95" s="16">
        <v>138.06994436999997</v>
      </c>
      <c r="F95" s="16">
        <v>666.05034735404752</v>
      </c>
      <c r="K95" s="83"/>
    </row>
    <row r="96" spans="2:13" x14ac:dyDescent="0.25">
      <c r="B96" s="15" t="s">
        <v>34</v>
      </c>
      <c r="C96" s="16"/>
      <c r="D96" s="16"/>
      <c r="E96" s="16"/>
      <c r="F96" s="16">
        <v>499.67152529999998</v>
      </c>
    </row>
    <row r="97" spans="2:13" x14ac:dyDescent="0.25">
      <c r="B97" s="15" t="s">
        <v>35</v>
      </c>
      <c r="C97" s="16"/>
      <c r="D97" s="16"/>
      <c r="E97" s="16">
        <v>748.8882563200001</v>
      </c>
      <c r="F97" s="16">
        <v>117.28668349999998</v>
      </c>
    </row>
    <row r="98" spans="2:13" x14ac:dyDescent="0.25">
      <c r="B98" s="15" t="s">
        <v>36</v>
      </c>
      <c r="C98" s="19"/>
      <c r="D98" s="19"/>
      <c r="E98" s="19">
        <v>7011.8505586429992</v>
      </c>
      <c r="F98" s="19">
        <v>200.83173002883424</v>
      </c>
    </row>
    <row r="99" spans="2:13" x14ac:dyDescent="0.25">
      <c r="B99" s="15" t="s">
        <v>37</v>
      </c>
      <c r="C99" s="16"/>
      <c r="D99" s="16"/>
      <c r="E99" s="16">
        <v>113.37916546</v>
      </c>
      <c r="F99" s="16">
        <v>208.4167778975</v>
      </c>
    </row>
    <row r="100" spans="2:13" x14ac:dyDescent="0.25">
      <c r="B100" s="15" t="s">
        <v>38</v>
      </c>
      <c r="C100" s="16"/>
      <c r="D100" s="16"/>
      <c r="E100" s="16"/>
      <c r="F100" s="16">
        <v>465.17830072000004</v>
      </c>
    </row>
    <row r="101" spans="2:13" x14ac:dyDescent="0.25">
      <c r="B101" s="15" t="s">
        <v>39</v>
      </c>
      <c r="C101" s="16"/>
      <c r="D101" s="16"/>
      <c r="E101" s="16">
        <v>529.87941491110007</v>
      </c>
      <c r="F101" s="16">
        <v>121.73806932000002</v>
      </c>
      <c r="I101" s="83"/>
      <c r="J101" s="83"/>
      <c r="L101" s="83"/>
      <c r="M101" s="83"/>
    </row>
    <row r="102" spans="2:13" x14ac:dyDescent="0.25">
      <c r="B102" s="15" t="s">
        <v>40</v>
      </c>
      <c r="C102" s="16"/>
      <c r="D102" s="16"/>
      <c r="E102" s="16"/>
      <c r="F102" s="16">
        <v>497.80371783999999</v>
      </c>
      <c r="I102" s="83"/>
      <c r="J102" s="83"/>
      <c r="L102" s="83"/>
      <c r="M102" s="83"/>
    </row>
    <row r="103" spans="2:13" x14ac:dyDescent="0.25">
      <c r="B103" s="15" t="s">
        <v>41</v>
      </c>
      <c r="C103" s="16"/>
      <c r="D103" s="16"/>
      <c r="E103" s="16"/>
      <c r="F103" s="16">
        <v>30.82200241</v>
      </c>
    </row>
    <row r="104" spans="2:13" x14ac:dyDescent="0.25">
      <c r="B104" s="15" t="s">
        <v>42</v>
      </c>
      <c r="C104" s="16"/>
      <c r="D104" s="16"/>
      <c r="E104" s="16">
        <v>191.95796343000001</v>
      </c>
      <c r="F104" s="16">
        <v>88.628037960000015</v>
      </c>
    </row>
    <row r="105" spans="2:13" x14ac:dyDescent="0.25">
      <c r="B105" s="15" t="s">
        <v>43</v>
      </c>
      <c r="C105" s="16"/>
      <c r="D105" s="16"/>
      <c r="E105" s="16">
        <v>31.234816519999999</v>
      </c>
      <c r="F105" s="16">
        <v>45.891270839999997</v>
      </c>
    </row>
    <row r="106" spans="2:13" s="83" customFormat="1" x14ac:dyDescent="0.25">
      <c r="B106" s="87" t="s">
        <v>604</v>
      </c>
      <c r="C106" s="16"/>
      <c r="D106" s="16"/>
      <c r="E106" s="16"/>
      <c r="F106" s="16">
        <v>164.49083854000003</v>
      </c>
      <c r="H106" s="5"/>
      <c r="I106" s="5"/>
      <c r="J106" s="5"/>
      <c r="K106" s="5"/>
      <c r="L106" s="5"/>
      <c r="M106" s="5"/>
    </row>
    <row r="107" spans="2:13" s="83" customFormat="1" x14ac:dyDescent="0.25">
      <c r="B107" s="87" t="s">
        <v>605</v>
      </c>
      <c r="C107" s="16"/>
      <c r="D107" s="16"/>
      <c r="E107" s="16"/>
      <c r="F107" s="16">
        <v>100.24799213</v>
      </c>
      <c r="H107" s="5"/>
      <c r="I107" s="5"/>
      <c r="J107" s="5"/>
      <c r="K107" s="5"/>
      <c r="L107" s="5"/>
      <c r="M107" s="5"/>
    </row>
    <row r="108" spans="2:13" x14ac:dyDescent="0.25">
      <c r="B108" s="17" t="s">
        <v>44</v>
      </c>
      <c r="C108" s="20"/>
      <c r="D108" s="20"/>
      <c r="E108" s="20">
        <f>SUM(E94:E105)</f>
        <v>8877.0359663940999</v>
      </c>
      <c r="F108" s="20">
        <f>SUM(F94:F105)</f>
        <v>12007.935474637139</v>
      </c>
      <c r="H108" s="110"/>
    </row>
    <row r="110" spans="2:13" x14ac:dyDescent="0.25">
      <c r="B110" s="12"/>
      <c r="C110" s="12" t="s">
        <v>28</v>
      </c>
      <c r="D110" s="12" t="s">
        <v>29</v>
      </c>
      <c r="E110" s="12" t="s">
        <v>59</v>
      </c>
      <c r="F110" s="12">
        <v>2025</v>
      </c>
    </row>
    <row r="111" spans="2:13" x14ac:dyDescent="0.25">
      <c r="B111" s="12"/>
      <c r="C111" s="12" t="s">
        <v>60</v>
      </c>
      <c r="D111" s="12" t="s">
        <v>60</v>
      </c>
      <c r="E111" s="12" t="s">
        <v>60</v>
      </c>
      <c r="F111" s="12" t="s">
        <v>60</v>
      </c>
    </row>
    <row r="112" spans="2:13" ht="26.15" customHeight="1" x14ac:dyDescent="0.25">
      <c r="B112" s="13" t="s">
        <v>66</v>
      </c>
      <c r="C112" s="14"/>
      <c r="D112" s="14"/>
      <c r="E112" s="14"/>
      <c r="F112" s="14"/>
    </row>
    <row r="113" spans="2:13" x14ac:dyDescent="0.25">
      <c r="B113" s="15" t="s">
        <v>32</v>
      </c>
      <c r="C113" s="16"/>
      <c r="D113" s="16"/>
      <c r="E113" s="16">
        <v>55.592094041198408</v>
      </c>
      <c r="F113" s="16">
        <v>2695.4842742651463</v>
      </c>
      <c r="K113" s="83"/>
    </row>
    <row r="114" spans="2:13" x14ac:dyDescent="0.25">
      <c r="B114" s="15" t="s">
        <v>33</v>
      </c>
      <c r="C114" s="16"/>
      <c r="D114" s="16"/>
      <c r="E114" s="16">
        <v>31.21651056027677</v>
      </c>
      <c r="F114" s="16">
        <v>278.48819492967806</v>
      </c>
      <c r="K114" s="83"/>
    </row>
    <row r="115" spans="2:13" x14ac:dyDescent="0.25">
      <c r="B115" s="15" t="s">
        <v>34</v>
      </c>
      <c r="C115" s="16"/>
      <c r="D115" s="16"/>
      <c r="E115" s="16"/>
      <c r="F115" s="16">
        <v>88.71061985</v>
      </c>
    </row>
    <row r="116" spans="2:13" x14ac:dyDescent="0.25">
      <c r="B116" s="15" t="s">
        <v>35</v>
      </c>
      <c r="C116" s="16"/>
      <c r="D116" s="16"/>
      <c r="E116" s="16">
        <v>227.65470371174118</v>
      </c>
      <c r="F116" s="16">
        <v>23.117020000000004</v>
      </c>
    </row>
    <row r="117" spans="2:13" x14ac:dyDescent="0.25">
      <c r="B117" s="15" t="s">
        <v>36</v>
      </c>
      <c r="C117" s="16"/>
      <c r="D117" s="16"/>
      <c r="E117" s="16">
        <v>2558.2277862633423</v>
      </c>
      <c r="F117" s="16">
        <v>14.096288388584719</v>
      </c>
    </row>
    <row r="118" spans="2:13" x14ac:dyDescent="0.25">
      <c r="B118" s="15" t="s">
        <v>37</v>
      </c>
      <c r="C118" s="16"/>
      <c r="D118" s="16"/>
      <c r="E118" s="16">
        <v>5.6807768000000003</v>
      </c>
      <c r="F118" s="16">
        <v>61.712214799999998</v>
      </c>
    </row>
    <row r="119" spans="2:13" x14ac:dyDescent="0.25">
      <c r="B119" s="15" t="s">
        <v>38</v>
      </c>
      <c r="C119" s="16"/>
      <c r="D119" s="16"/>
      <c r="E119" s="16"/>
      <c r="F119" s="16">
        <v>97.488987449999982</v>
      </c>
    </row>
    <row r="120" spans="2:13" x14ac:dyDescent="0.25">
      <c r="B120" s="15" t="s">
        <v>39</v>
      </c>
      <c r="C120" s="16"/>
      <c r="D120" s="16"/>
      <c r="E120" s="16">
        <v>343.67302813896674</v>
      </c>
      <c r="F120" s="16">
        <v>27.835055000000001</v>
      </c>
    </row>
    <row r="121" spans="2:13" x14ac:dyDescent="0.25">
      <c r="B121" s="15" t="s">
        <v>40</v>
      </c>
      <c r="C121" s="16"/>
      <c r="D121" s="16"/>
      <c r="E121" s="16"/>
      <c r="F121" s="16">
        <v>209.10427999999999</v>
      </c>
    </row>
    <row r="122" spans="2:13" x14ac:dyDescent="0.25">
      <c r="B122" s="15" t="s">
        <v>41</v>
      </c>
      <c r="C122" s="16"/>
      <c r="D122" s="16"/>
      <c r="E122" s="16"/>
      <c r="F122" s="16">
        <v>4.9368341000000013</v>
      </c>
    </row>
    <row r="123" spans="2:13" x14ac:dyDescent="0.25">
      <c r="B123" s="15" t="s">
        <v>42</v>
      </c>
      <c r="C123" s="16"/>
      <c r="D123" s="16"/>
      <c r="E123" s="16">
        <v>114.31144766524716</v>
      </c>
      <c r="F123" s="16">
        <v>44.378927349999998</v>
      </c>
    </row>
    <row r="124" spans="2:13" x14ac:dyDescent="0.25">
      <c r="B124" s="15" t="s">
        <v>43</v>
      </c>
      <c r="C124" s="16"/>
      <c r="D124" s="16"/>
      <c r="E124" s="16">
        <v>5.4419129232022945</v>
      </c>
      <c r="F124" s="16">
        <v>45.566563914285709</v>
      </c>
    </row>
    <row r="125" spans="2:13" s="83" customFormat="1" x14ac:dyDescent="0.25">
      <c r="B125" s="87" t="s">
        <v>604</v>
      </c>
      <c r="C125" s="16"/>
      <c r="D125" s="16"/>
      <c r="E125" s="16"/>
      <c r="F125" s="16">
        <v>1.8370088</v>
      </c>
      <c r="H125" s="5"/>
      <c r="I125" s="5"/>
      <c r="J125" s="5"/>
      <c r="K125" s="5"/>
      <c r="L125" s="5"/>
      <c r="M125" s="5"/>
    </row>
    <row r="126" spans="2:13" s="83" customFormat="1" x14ac:dyDescent="0.25">
      <c r="B126" s="87" t="s">
        <v>605</v>
      </c>
      <c r="C126" s="16"/>
      <c r="D126" s="16"/>
      <c r="E126" s="16"/>
      <c r="F126" s="16">
        <v>109.67235045</v>
      </c>
      <c r="H126" s="5"/>
      <c r="I126" s="5"/>
      <c r="J126" s="5"/>
      <c r="K126" s="5"/>
      <c r="L126" s="5"/>
      <c r="M126" s="5"/>
    </row>
    <row r="127" spans="2:13" x14ac:dyDescent="0.25">
      <c r="B127" s="17" t="s">
        <v>44</v>
      </c>
      <c r="C127" s="18"/>
      <c r="D127" s="18"/>
      <c r="E127" s="18">
        <f>SUM(E113:E124)</f>
        <v>3341.7982601039748</v>
      </c>
      <c r="F127" s="18">
        <f>SUM(F113:F124)</f>
        <v>3590.9192600476949</v>
      </c>
      <c r="H127" s="110"/>
    </row>
    <row r="129" spans="2:8" x14ac:dyDescent="0.25">
      <c r="B129" s="12"/>
      <c r="C129" s="12" t="s">
        <v>28</v>
      </c>
      <c r="D129" s="12" t="s">
        <v>29</v>
      </c>
      <c r="E129" s="12" t="s">
        <v>59</v>
      </c>
      <c r="F129" s="12">
        <v>2025</v>
      </c>
    </row>
    <row r="130" spans="2:8" x14ac:dyDescent="0.25">
      <c r="B130" s="12"/>
      <c r="C130" s="12" t="s">
        <v>60</v>
      </c>
      <c r="D130" s="12" t="s">
        <v>60</v>
      </c>
      <c r="E130" s="12" t="s">
        <v>60</v>
      </c>
      <c r="F130" s="12" t="s">
        <v>60</v>
      </c>
    </row>
    <row r="131" spans="2:8" x14ac:dyDescent="0.25">
      <c r="B131" s="13" t="s">
        <v>67</v>
      </c>
      <c r="C131" s="14"/>
      <c r="D131" s="14"/>
      <c r="E131" s="14"/>
      <c r="F131" s="14"/>
    </row>
    <row r="132" spans="2:8" x14ac:dyDescent="0.25">
      <c r="B132" s="15" t="s">
        <v>32</v>
      </c>
      <c r="C132" s="19"/>
      <c r="D132" s="19"/>
      <c r="E132" s="19">
        <v>279.68856955680002</v>
      </c>
      <c r="F132" s="19">
        <v>256.55760435113331</v>
      </c>
    </row>
    <row r="133" spans="2:8" x14ac:dyDescent="0.25">
      <c r="B133" s="15" t="s">
        <v>33</v>
      </c>
      <c r="C133" s="19"/>
      <c r="D133" s="19"/>
      <c r="E133" s="19">
        <v>241.63653796</v>
      </c>
      <c r="F133" s="19">
        <v>296.34647246177332</v>
      </c>
    </row>
    <row r="134" spans="2:8" x14ac:dyDescent="0.25">
      <c r="B134" s="15" t="s">
        <v>34</v>
      </c>
      <c r="C134" s="19"/>
      <c r="D134" s="19"/>
      <c r="E134" s="19">
        <v>7.433637720000001</v>
      </c>
      <c r="F134" s="19">
        <v>7.6495612577319587</v>
      </c>
    </row>
    <row r="135" spans="2:8" x14ac:dyDescent="0.25">
      <c r="B135" s="15" t="s">
        <v>35</v>
      </c>
      <c r="C135" s="19"/>
      <c r="D135" s="19"/>
      <c r="E135" s="19">
        <v>2018.9104360257511</v>
      </c>
      <c r="F135" s="19">
        <v>2541.8583639842809</v>
      </c>
    </row>
    <row r="136" spans="2:8" x14ac:dyDescent="0.25">
      <c r="B136" s="15" t="s">
        <v>36</v>
      </c>
      <c r="C136" s="19"/>
      <c r="D136" s="19"/>
      <c r="E136" s="19">
        <v>465.95003643368</v>
      </c>
      <c r="F136" s="19">
        <v>478.29281284502326</v>
      </c>
    </row>
    <row r="137" spans="2:8" x14ac:dyDescent="0.25">
      <c r="B137" s="15" t="s">
        <v>37</v>
      </c>
      <c r="C137" s="19"/>
      <c r="D137" s="19"/>
      <c r="E137" s="19">
        <v>428.01107283999994</v>
      </c>
      <c r="F137" s="19">
        <v>249.50130044166667</v>
      </c>
    </row>
    <row r="138" spans="2:8" x14ac:dyDescent="0.25">
      <c r="B138" s="15" t="s">
        <v>38</v>
      </c>
      <c r="C138" s="19"/>
      <c r="D138" s="19"/>
      <c r="E138" s="19">
        <v>186.72159900000003</v>
      </c>
      <c r="F138" s="19">
        <v>242.74473766614634</v>
      </c>
    </row>
    <row r="139" spans="2:8" x14ac:dyDescent="0.25">
      <c r="B139" s="15" t="s">
        <v>39</v>
      </c>
      <c r="C139" s="19"/>
      <c r="D139" s="19"/>
      <c r="E139" s="19">
        <v>1027.4009975572001</v>
      </c>
      <c r="F139" s="19">
        <v>1171.4651437499258</v>
      </c>
    </row>
    <row r="140" spans="2:8" x14ac:dyDescent="0.25">
      <c r="B140" s="15" t="s">
        <v>40</v>
      </c>
      <c r="C140" s="19"/>
      <c r="D140" s="19"/>
      <c r="E140" s="19">
        <v>315.22062344400001</v>
      </c>
      <c r="F140" s="19">
        <v>309.77355251234064</v>
      </c>
    </row>
    <row r="141" spans="2:8" x14ac:dyDescent="0.25">
      <c r="B141" s="15" t="s">
        <v>41</v>
      </c>
      <c r="C141" s="19"/>
      <c r="D141" s="19"/>
      <c r="E141" s="19">
        <v>8.0642100240000012</v>
      </c>
      <c r="F141" s="19">
        <v>9.0453487824000014</v>
      </c>
    </row>
    <row r="142" spans="2:8" x14ac:dyDescent="0.25">
      <c r="B142" s="15" t="s">
        <v>42</v>
      </c>
      <c r="C142" s="19"/>
      <c r="D142" s="19"/>
      <c r="E142" s="19">
        <v>322.59517236753692</v>
      </c>
      <c r="F142" s="19">
        <v>392.11009517518477</v>
      </c>
    </row>
    <row r="143" spans="2:8" x14ac:dyDescent="0.25">
      <c r="B143" s="15" t="s">
        <v>43</v>
      </c>
      <c r="C143" s="19"/>
      <c r="D143" s="19"/>
      <c r="E143" s="19">
        <v>113.903663528</v>
      </c>
      <c r="F143" s="19">
        <v>107.53923646999999</v>
      </c>
    </row>
    <row r="144" spans="2:8" x14ac:dyDescent="0.25">
      <c r="B144" s="17" t="s">
        <v>44</v>
      </c>
      <c r="C144" s="20"/>
      <c r="D144" s="20"/>
      <c r="E144" s="20">
        <f>SUM(E132:E143)</f>
        <v>5415.5365564569684</v>
      </c>
      <c r="F144" s="20">
        <f>SUM(F132:F143)</f>
        <v>6062.8842296976072</v>
      </c>
      <c r="H144" s="110"/>
    </row>
    <row r="146" spans="2:6" x14ac:dyDescent="0.25">
      <c r="B146" s="12"/>
      <c r="C146" s="12" t="s">
        <v>28</v>
      </c>
      <c r="D146" s="12" t="s">
        <v>29</v>
      </c>
      <c r="E146" s="12" t="s">
        <v>59</v>
      </c>
      <c r="F146" s="12">
        <v>2025</v>
      </c>
    </row>
    <row r="147" spans="2:6" x14ac:dyDescent="0.25">
      <c r="B147" s="12"/>
      <c r="C147" s="12" t="s">
        <v>60</v>
      </c>
      <c r="D147" s="12" t="s">
        <v>60</v>
      </c>
      <c r="E147" s="12" t="s">
        <v>60</v>
      </c>
      <c r="F147" s="12" t="s">
        <v>60</v>
      </c>
    </row>
    <row r="148" spans="2:6" x14ac:dyDescent="0.25">
      <c r="B148" s="13" t="s">
        <v>68</v>
      </c>
      <c r="C148" s="14"/>
      <c r="D148" s="14"/>
      <c r="E148" s="14"/>
      <c r="F148" s="14"/>
    </row>
    <row r="149" spans="2:6" x14ac:dyDescent="0.25">
      <c r="B149" s="15" t="s">
        <v>32</v>
      </c>
      <c r="C149" s="19"/>
      <c r="D149" s="19"/>
      <c r="E149" s="19">
        <v>3.7411674564206128</v>
      </c>
      <c r="F149" s="19">
        <v>12.059242293919763</v>
      </c>
    </row>
    <row r="150" spans="2:6" x14ac:dyDescent="0.25">
      <c r="B150" s="15" t="s">
        <v>33</v>
      </c>
      <c r="C150" s="19"/>
      <c r="D150" s="19"/>
      <c r="E150" s="19">
        <v>8.2707846227017541</v>
      </c>
      <c r="F150" s="19">
        <v>62.135760221063222</v>
      </c>
    </row>
    <row r="151" spans="2:6" x14ac:dyDescent="0.25">
      <c r="B151" s="15" t="s">
        <v>34</v>
      </c>
      <c r="C151" s="19"/>
      <c r="D151" s="19"/>
      <c r="E151" s="19">
        <v>3.8094941964461793</v>
      </c>
      <c r="F151" s="19">
        <v>1.786338381736061</v>
      </c>
    </row>
    <row r="152" spans="2:6" x14ac:dyDescent="0.25">
      <c r="B152" s="15" t="s">
        <v>35</v>
      </c>
      <c r="C152" s="19"/>
      <c r="D152" s="19"/>
      <c r="E152" s="19">
        <v>89.708488212710307</v>
      </c>
      <c r="F152" s="19">
        <v>4128.73277044308</v>
      </c>
    </row>
    <row r="153" spans="2:6" x14ac:dyDescent="0.25">
      <c r="B153" s="15" t="s">
        <v>36</v>
      </c>
      <c r="C153" s="19"/>
      <c r="D153" s="19"/>
      <c r="E153" s="19">
        <v>529.5585303775199</v>
      </c>
      <c r="F153" s="19">
        <v>25703.080922963793</v>
      </c>
    </row>
    <row r="154" spans="2:6" x14ac:dyDescent="0.25">
      <c r="B154" s="15" t="s">
        <v>37</v>
      </c>
      <c r="C154" s="19"/>
      <c r="D154" s="19"/>
      <c r="E154" s="19">
        <v>22.066021853715295</v>
      </c>
      <c r="F154" s="19">
        <v>13.036399999999999</v>
      </c>
    </row>
    <row r="155" spans="2:6" x14ac:dyDescent="0.25">
      <c r="B155" s="15" t="s">
        <v>38</v>
      </c>
      <c r="C155" s="19"/>
      <c r="D155" s="19"/>
      <c r="E155" s="19">
        <v>11.877141542170788</v>
      </c>
      <c r="F155" s="19">
        <v>0</v>
      </c>
    </row>
    <row r="156" spans="2:6" x14ac:dyDescent="0.25">
      <c r="B156" s="15" t="s">
        <v>39</v>
      </c>
      <c r="C156" s="19"/>
      <c r="D156" s="19"/>
      <c r="E156" s="19">
        <v>29.064125283297813</v>
      </c>
      <c r="F156" s="19">
        <v>1438.6349000000002</v>
      </c>
    </row>
    <row r="157" spans="2:6" x14ac:dyDescent="0.25">
      <c r="B157" s="15" t="s">
        <v>40</v>
      </c>
      <c r="C157" s="19"/>
      <c r="D157" s="19"/>
      <c r="E157" s="19">
        <v>16.903470814508431</v>
      </c>
      <c r="F157" s="19">
        <v>3.4900000000000007</v>
      </c>
    </row>
    <row r="158" spans="2:6" x14ac:dyDescent="0.25">
      <c r="B158" s="15" t="s">
        <v>41</v>
      </c>
      <c r="C158" s="19"/>
      <c r="D158" s="19"/>
      <c r="E158" s="19">
        <v>12.774072898989795</v>
      </c>
      <c r="F158" s="19">
        <v>14.3898174723321</v>
      </c>
    </row>
    <row r="159" spans="2:6" x14ac:dyDescent="0.25">
      <c r="B159" s="15" t="s">
        <v>42</v>
      </c>
      <c r="C159" s="19"/>
      <c r="D159" s="19"/>
      <c r="E159" s="19">
        <v>15.437768624430078</v>
      </c>
      <c r="F159" s="19">
        <v>15.146300000000002</v>
      </c>
    </row>
    <row r="160" spans="2:6" x14ac:dyDescent="0.25">
      <c r="B160" s="15" t="s">
        <v>43</v>
      </c>
      <c r="C160" s="19"/>
      <c r="D160" s="19"/>
      <c r="E160" s="19">
        <v>27.681319645989436</v>
      </c>
      <c r="F160" s="19">
        <v>5.6640000000000015</v>
      </c>
    </row>
    <row r="161" spans="2:8" x14ac:dyDescent="0.25">
      <c r="B161" s="17" t="s">
        <v>44</v>
      </c>
      <c r="C161" s="20"/>
      <c r="D161" s="20"/>
      <c r="E161" s="20">
        <f>SUM(E149:E160)</f>
        <v>770.89238552890026</v>
      </c>
      <c r="F161" s="20">
        <f>SUM(F149:F160)</f>
        <v>31398.156451775929</v>
      </c>
      <c r="H161" s="110"/>
    </row>
    <row r="163" spans="2:8" x14ac:dyDescent="0.25">
      <c r="B163" s="12"/>
      <c r="C163" s="12">
        <v>2022</v>
      </c>
      <c r="D163" s="12">
        <v>2023</v>
      </c>
      <c r="E163" s="12">
        <v>2024</v>
      </c>
      <c r="F163" s="12">
        <v>2025</v>
      </c>
    </row>
    <row r="164" spans="2:8" x14ac:dyDescent="0.25">
      <c r="B164" s="12"/>
      <c r="C164" s="12" t="s">
        <v>60</v>
      </c>
      <c r="D164" s="12" t="s">
        <v>60</v>
      </c>
      <c r="E164" s="12" t="s">
        <v>60</v>
      </c>
      <c r="F164" s="12" t="s">
        <v>60</v>
      </c>
    </row>
    <row r="165" spans="2:8" x14ac:dyDescent="0.25">
      <c r="B165" s="13" t="s">
        <v>585</v>
      </c>
      <c r="C165" s="14"/>
      <c r="D165" s="14"/>
      <c r="E165" s="14"/>
      <c r="F165" s="14"/>
    </row>
    <row r="166" spans="2:8" x14ac:dyDescent="0.25">
      <c r="B166" s="15" t="s">
        <v>32</v>
      </c>
      <c r="C166" s="19"/>
      <c r="D166" s="19"/>
      <c r="E166" s="19"/>
      <c r="F166" s="74">
        <v>5.7479999999999996E-3</v>
      </c>
    </row>
    <row r="167" spans="2:8" x14ac:dyDescent="0.25">
      <c r="B167" s="15" t="s">
        <v>33</v>
      </c>
      <c r="C167" s="19"/>
      <c r="D167" s="19"/>
      <c r="E167" s="19"/>
      <c r="F167" s="74">
        <v>1.8259499999999998E-3</v>
      </c>
    </row>
    <row r="168" spans="2:8" x14ac:dyDescent="0.25">
      <c r="B168" s="15" t="s">
        <v>34</v>
      </c>
      <c r="C168" s="19"/>
      <c r="D168" s="19"/>
      <c r="E168" s="19"/>
      <c r="F168" s="74">
        <v>3.1644800000000003E-3</v>
      </c>
    </row>
    <row r="169" spans="2:8" x14ac:dyDescent="0.25">
      <c r="B169" s="15" t="s">
        <v>35</v>
      </c>
      <c r="C169" s="19"/>
      <c r="D169" s="19"/>
      <c r="E169" s="19"/>
      <c r="F169" s="74">
        <v>1.0623200000000001E-3</v>
      </c>
    </row>
    <row r="170" spans="2:8" x14ac:dyDescent="0.25">
      <c r="B170" s="15" t="s">
        <v>36</v>
      </c>
      <c r="C170" s="19"/>
      <c r="D170" s="19"/>
      <c r="E170" s="19"/>
      <c r="F170" s="74">
        <v>0.26541000000000003</v>
      </c>
    </row>
    <row r="171" spans="2:8" x14ac:dyDescent="0.25">
      <c r="B171" s="15" t="s">
        <v>37</v>
      </c>
      <c r="C171" s="19"/>
      <c r="D171" s="19"/>
      <c r="E171" s="19"/>
      <c r="F171" s="74">
        <v>4.4199999999999995E-3</v>
      </c>
    </row>
    <row r="172" spans="2:8" x14ac:dyDescent="0.25">
      <c r="B172" s="15" t="s">
        <v>38</v>
      </c>
      <c r="C172" s="19"/>
      <c r="D172" s="19"/>
      <c r="E172" s="19"/>
      <c r="F172" s="74">
        <v>4.2113799999999998E-3</v>
      </c>
    </row>
    <row r="173" spans="2:8" x14ac:dyDescent="0.25">
      <c r="B173" s="15" t="s">
        <v>39</v>
      </c>
      <c r="C173" s="19"/>
      <c r="D173" s="19"/>
      <c r="E173" s="19"/>
      <c r="F173" s="74">
        <v>8.7086999999999998E-2</v>
      </c>
    </row>
    <row r="174" spans="2:8" x14ac:dyDescent="0.25">
      <c r="B174" s="15" t="s">
        <v>40</v>
      </c>
      <c r="C174" s="19"/>
      <c r="D174" s="19"/>
      <c r="E174" s="19"/>
      <c r="F174" s="74">
        <v>7.6920000000000002E-5</v>
      </c>
    </row>
    <row r="175" spans="2:8" x14ac:dyDescent="0.25">
      <c r="B175" s="15" t="s">
        <v>41</v>
      </c>
      <c r="C175" s="19"/>
      <c r="D175" s="19"/>
      <c r="E175" s="19"/>
      <c r="F175" s="74">
        <v>6.123639999999999E-4</v>
      </c>
    </row>
    <row r="176" spans="2:8" x14ac:dyDescent="0.25">
      <c r="B176" s="15" t="s">
        <v>42</v>
      </c>
      <c r="C176" s="19"/>
      <c r="D176" s="19"/>
      <c r="E176" s="19"/>
      <c r="F176" s="74">
        <v>0.13194999999999998</v>
      </c>
    </row>
    <row r="177" spans="2:8" x14ac:dyDescent="0.25">
      <c r="B177" s="15" t="s">
        <v>43</v>
      </c>
      <c r="C177" s="19"/>
      <c r="D177" s="19"/>
      <c r="E177" s="19"/>
      <c r="F177" s="74">
        <v>1.34E-3</v>
      </c>
    </row>
    <row r="178" spans="2:8" x14ac:dyDescent="0.25">
      <c r="B178" s="17" t="s">
        <v>44</v>
      </c>
      <c r="C178" s="20"/>
      <c r="D178" s="20"/>
      <c r="E178" s="20">
        <f>SUM(E166:E177)</f>
        <v>0</v>
      </c>
      <c r="F178" s="20">
        <f>SUM(F166:F177)</f>
        <v>0.50690841399999997</v>
      </c>
      <c r="H178" s="111"/>
    </row>
    <row r="179" spans="2:8" x14ac:dyDescent="0.25">
      <c r="B179" s="77"/>
    </row>
    <row r="180" spans="2:8" x14ac:dyDescent="0.25">
      <c r="B180" s="12"/>
      <c r="C180" s="12">
        <v>2022</v>
      </c>
      <c r="D180" s="12">
        <v>2023</v>
      </c>
      <c r="E180" s="12">
        <v>2024</v>
      </c>
      <c r="F180" s="12">
        <v>2025</v>
      </c>
    </row>
    <row r="181" spans="2:8" x14ac:dyDescent="0.25">
      <c r="B181" s="12"/>
      <c r="C181" s="12" t="s">
        <v>60</v>
      </c>
      <c r="D181" s="12" t="s">
        <v>60</v>
      </c>
      <c r="E181" s="12" t="s">
        <v>60</v>
      </c>
      <c r="F181" s="12" t="s">
        <v>60</v>
      </c>
    </row>
    <row r="182" spans="2:8" x14ac:dyDescent="0.25">
      <c r="B182" s="13" t="s">
        <v>586</v>
      </c>
      <c r="C182" s="14"/>
      <c r="D182" s="14"/>
      <c r="E182" s="14"/>
      <c r="F182" s="14"/>
    </row>
    <row r="183" spans="2:8" x14ac:dyDescent="0.25">
      <c r="B183" s="15" t="s">
        <v>32</v>
      </c>
      <c r="C183" s="19"/>
      <c r="D183" s="19"/>
      <c r="E183" s="19"/>
      <c r="F183" s="74">
        <v>365.72469310260914</v>
      </c>
    </row>
    <row r="184" spans="2:8" x14ac:dyDescent="0.25">
      <c r="B184" s="15" t="s">
        <v>33</v>
      </c>
      <c r="C184" s="19"/>
      <c r="D184" s="19"/>
      <c r="E184" s="19"/>
      <c r="F184" s="74">
        <v>238.21013879205583</v>
      </c>
    </row>
    <row r="185" spans="2:8" x14ac:dyDescent="0.25">
      <c r="B185" s="15" t="s">
        <v>34</v>
      </c>
      <c r="C185" s="19"/>
      <c r="D185" s="19"/>
      <c r="E185" s="19"/>
      <c r="F185" s="74">
        <v>11.835173432362645</v>
      </c>
    </row>
    <row r="186" spans="2:8" x14ac:dyDescent="0.25">
      <c r="B186" s="15" t="s">
        <v>35</v>
      </c>
      <c r="C186" s="19"/>
      <c r="D186" s="19"/>
      <c r="E186" s="19"/>
      <c r="F186" s="74">
        <v>2752.5723533002297</v>
      </c>
    </row>
    <row r="187" spans="2:8" x14ac:dyDescent="0.25">
      <c r="B187" s="15" t="s">
        <v>36</v>
      </c>
      <c r="C187" s="19"/>
      <c r="D187" s="19"/>
      <c r="E187" s="19"/>
      <c r="F187" s="74">
        <v>3057.97</v>
      </c>
    </row>
    <row r="188" spans="2:8" x14ac:dyDescent="0.25">
      <c r="B188" s="15" t="s">
        <v>37</v>
      </c>
      <c r="C188" s="19"/>
      <c r="D188" s="19"/>
      <c r="E188" s="19"/>
      <c r="F188" s="74">
        <v>181.98877440903468</v>
      </c>
    </row>
    <row r="189" spans="2:8" x14ac:dyDescent="0.25">
      <c r="B189" s="15" t="s">
        <v>38</v>
      </c>
      <c r="C189" s="19"/>
      <c r="D189" s="19"/>
      <c r="E189" s="19"/>
      <c r="F189" s="74">
        <v>93.031714678698407</v>
      </c>
    </row>
    <row r="190" spans="2:8" x14ac:dyDescent="0.25">
      <c r="B190" s="15" t="s">
        <v>39</v>
      </c>
      <c r="C190" s="19"/>
      <c r="D190" s="19"/>
      <c r="E190" s="19"/>
      <c r="F190" s="74">
        <v>1003.4187525144674</v>
      </c>
    </row>
    <row r="191" spans="2:8" x14ac:dyDescent="0.25">
      <c r="B191" s="15" t="s">
        <v>40</v>
      </c>
      <c r="C191" s="19"/>
      <c r="D191" s="19"/>
      <c r="E191" s="19"/>
      <c r="F191" s="74">
        <v>163.9138186290719</v>
      </c>
    </row>
    <row r="192" spans="2:8" x14ac:dyDescent="0.25">
      <c r="B192" s="15" t="s">
        <v>41</v>
      </c>
      <c r="C192" s="19"/>
      <c r="D192" s="19"/>
      <c r="E192" s="19"/>
      <c r="F192" s="74">
        <v>19.770383011227359</v>
      </c>
    </row>
    <row r="193" spans="2:8" x14ac:dyDescent="0.25">
      <c r="B193" s="15" t="s">
        <v>42</v>
      </c>
      <c r="C193" s="19"/>
      <c r="D193" s="19"/>
      <c r="E193" s="19"/>
      <c r="F193" s="74">
        <v>840.72785463329785</v>
      </c>
    </row>
    <row r="194" spans="2:8" x14ac:dyDescent="0.25">
      <c r="B194" s="15" t="s">
        <v>43</v>
      </c>
      <c r="C194" s="19"/>
      <c r="D194" s="19"/>
      <c r="E194" s="19"/>
      <c r="F194" s="74">
        <v>41.645571720070883</v>
      </c>
    </row>
    <row r="195" spans="2:8" x14ac:dyDescent="0.25">
      <c r="B195" s="17" t="s">
        <v>44</v>
      </c>
      <c r="C195" s="20"/>
      <c r="D195" s="20"/>
      <c r="E195" s="20">
        <f>SUM(E183:E194)</f>
        <v>0</v>
      </c>
      <c r="F195" s="20">
        <f>SUM(F183:F194)</f>
        <v>8770.8092282231264</v>
      </c>
      <c r="H195" s="110"/>
    </row>
    <row r="196" spans="2:8" x14ac:dyDescent="0.25">
      <c r="B196" s="77"/>
    </row>
    <row r="197" spans="2:8" x14ac:dyDescent="0.25">
      <c r="B197" s="12"/>
      <c r="C197" s="12" t="s">
        <v>28</v>
      </c>
      <c r="D197" s="12" t="s">
        <v>29</v>
      </c>
      <c r="E197" s="12" t="s">
        <v>59</v>
      </c>
      <c r="F197" s="12">
        <v>2025</v>
      </c>
    </row>
    <row r="198" spans="2:8" x14ac:dyDescent="0.25">
      <c r="B198" s="12"/>
      <c r="C198" s="12" t="s">
        <v>60</v>
      </c>
      <c r="D198" s="12" t="s">
        <v>60</v>
      </c>
      <c r="E198" s="12" t="s">
        <v>60</v>
      </c>
      <c r="F198" s="12" t="s">
        <v>60</v>
      </c>
    </row>
    <row r="199" spans="2:8" x14ac:dyDescent="0.25">
      <c r="B199" s="13" t="s">
        <v>69</v>
      </c>
      <c r="C199" s="14"/>
      <c r="D199" s="14"/>
      <c r="E199" s="14"/>
      <c r="F199" s="14"/>
    </row>
    <row r="200" spans="2:8" x14ac:dyDescent="0.25">
      <c r="B200" s="15" t="s">
        <v>32</v>
      </c>
      <c r="C200" s="19"/>
      <c r="D200" s="19"/>
      <c r="E200" s="19">
        <f t="shared" ref="E200:E211" si="6">SUM(E94,E113,E132,E149)</f>
        <v>450.79767779441903</v>
      </c>
      <c r="F200" s="19">
        <f>F94+F113+F132+F149+F166+F183</f>
        <v>12395.448573479569</v>
      </c>
    </row>
    <row r="201" spans="2:8" x14ac:dyDescent="0.25">
      <c r="B201" s="15" t="s">
        <v>33</v>
      </c>
      <c r="C201" s="19"/>
      <c r="D201" s="19"/>
      <c r="E201" s="19">
        <f t="shared" si="6"/>
        <v>419.1937775129785</v>
      </c>
      <c r="F201" s="19">
        <f t="shared" ref="F201:F211" si="7">F95+F114+F133+F150+F167+F184</f>
        <v>1541.2327397086181</v>
      </c>
    </row>
    <row r="202" spans="2:8" x14ac:dyDescent="0.25">
      <c r="B202" s="15" t="s">
        <v>34</v>
      </c>
      <c r="C202" s="19"/>
      <c r="D202" s="19"/>
      <c r="E202" s="19">
        <f t="shared" si="6"/>
        <v>11.243131916446181</v>
      </c>
      <c r="F202" s="19">
        <f t="shared" si="7"/>
        <v>609.65638270183081</v>
      </c>
    </row>
    <row r="203" spans="2:8" x14ac:dyDescent="0.25">
      <c r="B203" s="15" t="s">
        <v>35</v>
      </c>
      <c r="C203" s="19"/>
      <c r="D203" s="19"/>
      <c r="E203" s="19">
        <f t="shared" si="6"/>
        <v>3085.1618842702023</v>
      </c>
      <c r="F203" s="19">
        <f t="shared" si="7"/>
        <v>9563.5682535475898</v>
      </c>
    </row>
    <row r="204" spans="2:8" x14ac:dyDescent="0.25">
      <c r="B204" s="15" t="s">
        <v>36</v>
      </c>
      <c r="C204" s="19"/>
      <c r="D204" s="19"/>
      <c r="E204" s="19">
        <f t="shared" si="6"/>
        <v>10565.586911717543</v>
      </c>
      <c r="F204" s="19">
        <f t="shared" si="7"/>
        <v>29454.537164226236</v>
      </c>
    </row>
    <row r="205" spans="2:8" x14ac:dyDescent="0.25">
      <c r="B205" s="15" t="s">
        <v>37</v>
      </c>
      <c r="C205" s="19"/>
      <c r="D205" s="19"/>
      <c r="E205" s="19">
        <f t="shared" si="6"/>
        <v>569.13703695371521</v>
      </c>
      <c r="F205" s="19">
        <f t="shared" si="7"/>
        <v>714.65988754820137</v>
      </c>
    </row>
    <row r="206" spans="2:8" x14ac:dyDescent="0.25">
      <c r="B206" s="15" t="s">
        <v>38</v>
      </c>
      <c r="C206" s="19"/>
      <c r="D206" s="19"/>
      <c r="E206" s="19">
        <f t="shared" si="6"/>
        <v>198.59874054217082</v>
      </c>
      <c r="F206" s="19">
        <f t="shared" si="7"/>
        <v>898.44795189484478</v>
      </c>
    </row>
    <row r="207" spans="2:8" x14ac:dyDescent="0.25">
      <c r="B207" s="15" t="s">
        <v>39</v>
      </c>
      <c r="C207" s="19"/>
      <c r="D207" s="19"/>
      <c r="E207" s="19">
        <f t="shared" si="6"/>
        <v>1930.0175658905646</v>
      </c>
      <c r="F207" s="19">
        <f t="shared" si="7"/>
        <v>3763.1790075843933</v>
      </c>
    </row>
    <row r="208" spans="2:8" x14ac:dyDescent="0.25">
      <c r="B208" s="15" t="s">
        <v>40</v>
      </c>
      <c r="C208" s="19"/>
      <c r="D208" s="19"/>
      <c r="E208" s="19">
        <f t="shared" si="6"/>
        <v>332.12409425850842</v>
      </c>
      <c r="F208" s="19">
        <f t="shared" si="7"/>
        <v>1184.0854459014126</v>
      </c>
    </row>
    <row r="209" spans="2:6" x14ac:dyDescent="0.25">
      <c r="B209" s="15" t="s">
        <v>41</v>
      </c>
      <c r="C209" s="19"/>
      <c r="D209" s="19"/>
      <c r="E209" s="19">
        <f t="shared" si="6"/>
        <v>20.838282922989798</v>
      </c>
      <c r="F209" s="19">
        <f t="shared" si="7"/>
        <v>78.964998139959462</v>
      </c>
    </row>
    <row r="210" spans="2:6" x14ac:dyDescent="0.25">
      <c r="B210" s="15" t="s">
        <v>42</v>
      </c>
      <c r="C210" s="19"/>
      <c r="D210" s="19"/>
      <c r="E210" s="19">
        <f t="shared" si="6"/>
        <v>644.30235208721422</v>
      </c>
      <c r="F210" s="19">
        <f t="shared" si="7"/>
        <v>1381.1231651184826</v>
      </c>
    </row>
    <row r="211" spans="2:6" x14ac:dyDescent="0.25">
      <c r="B211" s="15" t="s">
        <v>43</v>
      </c>
      <c r="C211" s="19"/>
      <c r="D211" s="19"/>
      <c r="E211" s="19">
        <f t="shared" si="6"/>
        <v>178.26171261719173</v>
      </c>
      <c r="F211" s="19">
        <f t="shared" si="7"/>
        <v>246.30798294435658</v>
      </c>
    </row>
    <row r="212" spans="2:6" x14ac:dyDescent="0.25">
      <c r="B212" s="17" t="s">
        <v>44</v>
      </c>
      <c r="C212" s="20"/>
      <c r="D212" s="20"/>
      <c r="E212" s="20">
        <f>SUM(E200:E211)</f>
        <v>18405.263168483943</v>
      </c>
      <c r="F212" s="20">
        <f>F108+F127+F144+F161+F178+F195</f>
        <v>61831.211552795488</v>
      </c>
    </row>
    <row r="216" spans="2:6" x14ac:dyDescent="0.25">
      <c r="B216" s="12"/>
      <c r="C216" s="12" t="s">
        <v>28</v>
      </c>
      <c r="D216" s="12" t="s">
        <v>29</v>
      </c>
      <c r="E216" s="12" t="s">
        <v>59</v>
      </c>
      <c r="F216" s="12">
        <v>2025</v>
      </c>
    </row>
    <row r="217" spans="2:6" x14ac:dyDescent="0.25">
      <c r="B217" s="12"/>
      <c r="C217" s="12" t="s">
        <v>60</v>
      </c>
      <c r="D217" s="12" t="s">
        <v>60</v>
      </c>
      <c r="E217" s="12" t="s">
        <v>60</v>
      </c>
      <c r="F217" s="12" t="s">
        <v>60</v>
      </c>
    </row>
    <row r="218" spans="2:6" x14ac:dyDescent="0.25">
      <c r="B218" s="13" t="s">
        <v>611</v>
      </c>
      <c r="C218" s="14"/>
      <c r="D218" s="14"/>
      <c r="E218" s="14"/>
      <c r="F218" s="14"/>
    </row>
    <row r="219" spans="2:6" x14ac:dyDescent="0.25">
      <c r="B219" s="15" t="s">
        <v>32</v>
      </c>
      <c r="C219" s="19">
        <f>C200+C76+C58</f>
        <v>0</v>
      </c>
      <c r="D219" s="19">
        <f t="shared" ref="D219:F219" si="8">D200+D76+D58</f>
        <v>0</v>
      </c>
      <c r="E219" s="19">
        <f t="shared" si="8"/>
        <v>1540.1046577286193</v>
      </c>
      <c r="F219" s="19">
        <f t="shared" si="8"/>
        <v>13373.814878415469</v>
      </c>
    </row>
    <row r="220" spans="2:6" x14ac:dyDescent="0.25">
      <c r="B220" s="15" t="s">
        <v>33</v>
      </c>
      <c r="C220" s="19">
        <f t="shared" ref="C220:F230" si="9">C201+C77+C59</f>
        <v>0</v>
      </c>
      <c r="D220" s="19">
        <f t="shared" si="9"/>
        <v>0</v>
      </c>
      <c r="E220" s="19">
        <f t="shared" si="9"/>
        <v>2136.7034561329783</v>
      </c>
      <c r="F220" s="19">
        <f t="shared" si="9"/>
        <v>3599.0195560188681</v>
      </c>
    </row>
    <row r="221" spans="2:6" x14ac:dyDescent="0.25">
      <c r="B221" s="15" t="s">
        <v>34</v>
      </c>
      <c r="C221" s="19">
        <f t="shared" si="9"/>
        <v>0</v>
      </c>
      <c r="D221" s="19">
        <f t="shared" si="9"/>
        <v>0</v>
      </c>
      <c r="E221" s="19">
        <f t="shared" si="9"/>
        <v>55.52705591644618</v>
      </c>
      <c r="F221" s="19">
        <f t="shared" si="9"/>
        <v>678.83236443968894</v>
      </c>
    </row>
    <row r="222" spans="2:6" x14ac:dyDescent="0.25">
      <c r="B222" s="15" t="s">
        <v>35</v>
      </c>
      <c r="C222" s="19">
        <f t="shared" si="9"/>
        <v>7305.97419320669</v>
      </c>
      <c r="D222" s="19">
        <f t="shared" si="9"/>
        <v>7051.3031437482332</v>
      </c>
      <c r="E222" s="19">
        <f t="shared" si="9"/>
        <v>5559.9677306593294</v>
      </c>
      <c r="F222" s="19">
        <f t="shared" si="9"/>
        <v>15291.32951025418</v>
      </c>
    </row>
    <row r="223" spans="2:6" x14ac:dyDescent="0.25">
      <c r="B223" s="15" t="s">
        <v>36</v>
      </c>
      <c r="C223" s="19">
        <f t="shared" si="9"/>
        <v>1599.2600694742466</v>
      </c>
      <c r="D223" s="19">
        <f t="shared" si="9"/>
        <v>1705.0147101417801</v>
      </c>
      <c r="E223" s="19">
        <f t="shared" si="9"/>
        <v>12674.601683598696</v>
      </c>
      <c r="F223" s="19">
        <f t="shared" si="9"/>
        <v>31470.797508604566</v>
      </c>
    </row>
    <row r="224" spans="2:6" x14ac:dyDescent="0.25">
      <c r="B224" s="15" t="s">
        <v>37</v>
      </c>
      <c r="C224" s="19">
        <f t="shared" si="9"/>
        <v>0</v>
      </c>
      <c r="D224" s="19">
        <f t="shared" si="9"/>
        <v>0</v>
      </c>
      <c r="E224" s="19">
        <f t="shared" si="9"/>
        <v>2509.5939448041127</v>
      </c>
      <c r="F224" s="19">
        <f t="shared" si="9"/>
        <v>1991.5721566607012</v>
      </c>
    </row>
    <row r="225" spans="2:6" x14ac:dyDescent="0.25">
      <c r="B225" s="15" t="s">
        <v>38</v>
      </c>
      <c r="C225" s="19">
        <f t="shared" si="9"/>
        <v>0</v>
      </c>
      <c r="D225" s="19">
        <f t="shared" si="9"/>
        <v>0</v>
      </c>
      <c r="E225" s="19">
        <f t="shared" si="9"/>
        <v>781.72449811751926</v>
      </c>
      <c r="F225" s="19">
        <f t="shared" si="9"/>
        <v>1589.8397874428449</v>
      </c>
    </row>
    <row r="226" spans="2:6" x14ac:dyDescent="0.25">
      <c r="B226" s="15" t="s">
        <v>39</v>
      </c>
      <c r="C226" s="19">
        <f t="shared" si="9"/>
        <v>2252.4392439920334</v>
      </c>
      <c r="D226" s="19">
        <f t="shared" si="9"/>
        <v>2254.4536320933203</v>
      </c>
      <c r="E226" s="19">
        <f t="shared" si="9"/>
        <v>5202.7909635025317</v>
      </c>
      <c r="F226" s="19">
        <f t="shared" si="9"/>
        <v>6921.0224168283376</v>
      </c>
    </row>
    <row r="227" spans="2:6" x14ac:dyDescent="0.25">
      <c r="B227" s="15" t="s">
        <v>40</v>
      </c>
      <c r="C227" s="19">
        <f t="shared" si="9"/>
        <v>0</v>
      </c>
      <c r="D227" s="19">
        <f t="shared" si="9"/>
        <v>0</v>
      </c>
      <c r="E227" s="19">
        <f t="shared" si="9"/>
        <v>1723.3237050595085</v>
      </c>
      <c r="F227" s="19">
        <f t="shared" si="9"/>
        <v>2611.8381166114127</v>
      </c>
    </row>
    <row r="228" spans="2:6" x14ac:dyDescent="0.25">
      <c r="B228" s="15" t="s">
        <v>41</v>
      </c>
      <c r="C228" s="19">
        <f t="shared" si="9"/>
        <v>0</v>
      </c>
      <c r="D228" s="19">
        <f t="shared" si="9"/>
        <v>0</v>
      </c>
      <c r="E228" s="19">
        <f t="shared" si="9"/>
        <v>67.020600835989796</v>
      </c>
      <c r="F228" s="19">
        <f t="shared" si="9"/>
        <v>130.83680569989278</v>
      </c>
    </row>
    <row r="229" spans="2:6" x14ac:dyDescent="0.25">
      <c r="B229" s="15" t="s">
        <v>42</v>
      </c>
      <c r="C229" s="19">
        <f t="shared" si="9"/>
        <v>0</v>
      </c>
      <c r="D229" s="19">
        <f t="shared" si="9"/>
        <v>0</v>
      </c>
      <c r="E229" s="19">
        <f t="shared" si="9"/>
        <v>2864.5804218462454</v>
      </c>
      <c r="F229" s="19">
        <f t="shared" si="9"/>
        <v>3935.7556584254507</v>
      </c>
    </row>
    <row r="230" spans="2:6" x14ac:dyDescent="0.25">
      <c r="B230" s="15" t="s">
        <v>43</v>
      </c>
      <c r="C230" s="19">
        <f t="shared" si="9"/>
        <v>0</v>
      </c>
      <c r="D230" s="19">
        <f t="shared" si="9"/>
        <v>0</v>
      </c>
      <c r="E230" s="19">
        <f t="shared" si="9"/>
        <v>606.20718624219171</v>
      </c>
      <c r="F230" s="19">
        <f t="shared" si="9"/>
        <v>629.96556343935652</v>
      </c>
    </row>
    <row r="231" spans="2:6" x14ac:dyDescent="0.25">
      <c r="B231" s="17" t="s">
        <v>44</v>
      </c>
      <c r="C231" s="20">
        <f t="shared" ref="C231:D231" si="10">SUM(C219:C230)</f>
        <v>11157.673506672971</v>
      </c>
      <c r="D231" s="20">
        <f t="shared" si="10"/>
        <v>11010.771485983334</v>
      </c>
      <c r="E231" s="20">
        <f>SUM(E219:E230)</f>
        <v>35722.145904444173</v>
      </c>
      <c r="F231" s="20">
        <f>F70+F88+F212</f>
        <v>82224.624322840769</v>
      </c>
    </row>
    <row r="232" spans="2:6" x14ac:dyDescent="0.25">
      <c r="B232" s="77"/>
    </row>
    <row r="234" spans="2:6" x14ac:dyDescent="0.25">
      <c r="B234" s="12"/>
      <c r="C234" s="12" t="s">
        <v>28</v>
      </c>
      <c r="D234" s="12" t="s">
        <v>29</v>
      </c>
      <c r="E234" s="12" t="s">
        <v>59</v>
      </c>
      <c r="F234" s="12">
        <v>2025</v>
      </c>
    </row>
    <row r="235" spans="2:6" x14ac:dyDescent="0.25">
      <c r="B235" s="12"/>
      <c r="C235" s="12" t="s">
        <v>70</v>
      </c>
      <c r="D235" s="12" t="s">
        <v>70</v>
      </c>
      <c r="E235" s="12" t="s">
        <v>70</v>
      </c>
      <c r="F235" s="12" t="s">
        <v>70</v>
      </c>
    </row>
    <row r="236" spans="2:6" x14ac:dyDescent="0.25">
      <c r="B236" s="13" t="s">
        <v>71</v>
      </c>
      <c r="C236" s="14"/>
      <c r="D236" s="14"/>
      <c r="E236" s="14"/>
      <c r="F236" s="14"/>
    </row>
    <row r="237" spans="2:6" x14ac:dyDescent="0.25">
      <c r="B237" s="15" t="s">
        <v>32</v>
      </c>
      <c r="C237" s="19">
        <f>C219/'5. Our People'!C8</f>
        <v>0</v>
      </c>
      <c r="D237" s="19">
        <f>D219/'5. Our People'!D8</f>
        <v>0</v>
      </c>
      <c r="E237" s="19">
        <f>E219/'5. Our People'!E8</f>
        <v>6.1115264195580128</v>
      </c>
      <c r="F237" s="19">
        <f>F219/'5. Our People'!F8</f>
        <v>54.144999507754939</v>
      </c>
    </row>
    <row r="238" spans="2:6" x14ac:dyDescent="0.25">
      <c r="B238" s="15" t="s">
        <v>33</v>
      </c>
      <c r="C238" s="19">
        <f>C220/'5. Our People'!C9</f>
        <v>0</v>
      </c>
      <c r="D238" s="19">
        <f>D220/'5. Our People'!D9</f>
        <v>0</v>
      </c>
      <c r="E238" s="19">
        <f>E220/'5. Our People'!E9</f>
        <v>12.350887029670394</v>
      </c>
      <c r="F238" s="19">
        <f>F220/'5. Our People'!F9</f>
        <v>22.778604784929545</v>
      </c>
    </row>
    <row r="239" spans="2:6" x14ac:dyDescent="0.25">
      <c r="B239" s="15" t="s">
        <v>34</v>
      </c>
      <c r="C239" s="19">
        <f>C221/'5. Our People'!C10</f>
        <v>0</v>
      </c>
      <c r="D239" s="19">
        <f>D221/'5. Our People'!D10</f>
        <v>0</v>
      </c>
      <c r="E239" s="19">
        <f>E221/'5. Our People'!E10</f>
        <v>1.9831091398730778</v>
      </c>
      <c r="F239" s="19">
        <f>F221/'5. Our People'!F10</f>
        <v>24.244013015703178</v>
      </c>
    </row>
    <row r="240" spans="2:6" x14ac:dyDescent="0.25">
      <c r="B240" s="15" t="s">
        <v>35</v>
      </c>
      <c r="C240" s="19">
        <f>C222/'5. Our People'!C11</f>
        <v>4.9972463701824141</v>
      </c>
      <c r="D240" s="19">
        <f>D222/'5. Our People'!D11</f>
        <v>4.8362847350810929</v>
      </c>
      <c r="E240" s="19">
        <f>E222/'5. Our People'!E11</f>
        <v>4.1215476135354558</v>
      </c>
      <c r="F240" s="19">
        <f>F222/'5. Our People'!F11</f>
        <v>11.145283899602171</v>
      </c>
    </row>
    <row r="241" spans="2:6" x14ac:dyDescent="0.25">
      <c r="B241" s="15" t="s">
        <v>36</v>
      </c>
      <c r="C241" s="19">
        <f>C223/'5. Our People'!C12</f>
        <v>0.4579782558631863</v>
      </c>
      <c r="D241" s="19">
        <f>D223/'5. Our People'!D12</f>
        <v>0.46892593788277781</v>
      </c>
      <c r="E241" s="19">
        <f>E223/'5. Our People'!E12</f>
        <v>3.538414763707062</v>
      </c>
      <c r="F241" s="19">
        <f>F223/'5. Our People'!F12</f>
        <v>8.6339636511946676</v>
      </c>
    </row>
    <row r="242" spans="2:6" x14ac:dyDescent="0.25">
      <c r="B242" s="15" t="s">
        <v>37</v>
      </c>
      <c r="C242" s="19">
        <f>C224/'5. Our People'!C13</f>
        <v>0</v>
      </c>
      <c r="D242" s="19">
        <f>D224/'5. Our People'!D13</f>
        <v>0</v>
      </c>
      <c r="E242" s="19">
        <f>E224/'5. Our People'!E13</f>
        <v>16.190928676155565</v>
      </c>
      <c r="F242" s="19">
        <f>F224/'5. Our People'!F13</f>
        <v>12.604887067472793</v>
      </c>
    </row>
    <row r="243" spans="2:6" x14ac:dyDescent="0.25">
      <c r="B243" s="15" t="s">
        <v>38</v>
      </c>
      <c r="C243" s="19">
        <f>C225/'5. Our People'!C14</f>
        <v>0</v>
      </c>
      <c r="D243" s="19">
        <f>D225/'5. Our People'!D14</f>
        <v>0</v>
      </c>
      <c r="E243" s="19">
        <f>E225/'5. Our People'!E14</f>
        <v>7.2381897973844378</v>
      </c>
      <c r="F243" s="19">
        <f>F225/'5. Our People'!F14</f>
        <v>15.740987994483612</v>
      </c>
    </row>
    <row r="244" spans="2:6" x14ac:dyDescent="0.25">
      <c r="B244" s="15" t="s">
        <v>39</v>
      </c>
      <c r="C244" s="19">
        <f>C226/'5. Our People'!C15</f>
        <v>2.4064521837521724</v>
      </c>
      <c r="D244" s="19">
        <f>D226/'5. Our People'!D15</f>
        <v>2.4531595561407187</v>
      </c>
      <c r="E244" s="19">
        <f>E226/'5. Our People'!E15</f>
        <v>5.7048146529633019</v>
      </c>
      <c r="F244" s="19">
        <f>F226/'5. Our People'!F15</f>
        <v>7.6644766520801078</v>
      </c>
    </row>
    <row r="245" spans="2:6" x14ac:dyDescent="0.25">
      <c r="B245" s="15" t="s">
        <v>40</v>
      </c>
      <c r="C245" s="19">
        <f>C227/'5. Our People'!C16</f>
        <v>0</v>
      </c>
      <c r="D245" s="19">
        <f>D227/'5. Our People'!D16</f>
        <v>0</v>
      </c>
      <c r="E245" s="19">
        <f>E227/'5. Our People'!E16</f>
        <v>14.985423522256596</v>
      </c>
      <c r="F245" s="19">
        <f>F227/'5. Our People'!F16</f>
        <v>22.323402706080451</v>
      </c>
    </row>
    <row r="246" spans="2:6" x14ac:dyDescent="0.25">
      <c r="B246" s="15" t="s">
        <v>41</v>
      </c>
      <c r="C246" s="19">
        <f>C228/'5. Our People'!C17</f>
        <v>0</v>
      </c>
      <c r="D246" s="19">
        <f>D228/'5. Our People'!D17</f>
        <v>0</v>
      </c>
      <c r="E246" s="19">
        <f>E228/'5. Our People'!E17</f>
        <v>1.3404120167197959</v>
      </c>
      <c r="F246" s="19">
        <f>F228/'5. Our People'!F17</f>
        <v>2.6167361139978556</v>
      </c>
    </row>
    <row r="247" spans="2:6" x14ac:dyDescent="0.25">
      <c r="B247" s="15" t="s">
        <v>42</v>
      </c>
      <c r="C247" s="19">
        <f>C229/'5. Our People'!C18</f>
        <v>0</v>
      </c>
      <c r="D247" s="19">
        <f>D229/'5. Our People'!D18</f>
        <v>0</v>
      </c>
      <c r="E247" s="19">
        <f>E229/'5. Our People'!E18</f>
        <v>8.550986333869389</v>
      </c>
      <c r="F247" s="19">
        <f>F229/'5. Our People'!F18</f>
        <v>11.342235326874498</v>
      </c>
    </row>
    <row r="248" spans="2:6" x14ac:dyDescent="0.25">
      <c r="B248" s="15" t="s">
        <v>43</v>
      </c>
      <c r="C248" s="19">
        <f>C230/'5. Our People'!C19</f>
        <v>0</v>
      </c>
      <c r="D248" s="19">
        <f>D230/'5. Our People'!D19</f>
        <v>0</v>
      </c>
      <c r="E248" s="19">
        <f>E230/'5. Our People'!E19</f>
        <v>6.3811282762335972</v>
      </c>
      <c r="F248" s="19">
        <f>F230/'5. Our People'!F19</f>
        <v>6.999617371548406</v>
      </c>
    </row>
    <row r="249" spans="2:6" x14ac:dyDescent="0.25">
      <c r="B249" s="17" t="s">
        <v>44</v>
      </c>
      <c r="C249" s="108">
        <f>C231/'5. Our People'!C20</f>
        <v>1.5188774171893507</v>
      </c>
      <c r="D249" s="108">
        <f>D231/'5. Our People'!D20</f>
        <v>1.4817348251895215</v>
      </c>
      <c r="E249" s="108">
        <f>E231/'5. Our People'!E20</f>
        <v>4.9933108616779665</v>
      </c>
      <c r="F249" s="108">
        <f>F231/'5. Our People'!F20</f>
        <v>11.394765011480152</v>
      </c>
    </row>
    <row r="250" spans="2:6" x14ac:dyDescent="0.25">
      <c r="B250" s="23"/>
      <c r="C250" s="23"/>
      <c r="D250" s="23"/>
      <c r="E250" s="23"/>
      <c r="F250" s="23"/>
    </row>
    <row r="251" spans="2:6" x14ac:dyDescent="0.25">
      <c r="B251" s="12"/>
      <c r="C251" s="12" t="s">
        <v>28</v>
      </c>
      <c r="D251" s="12" t="s">
        <v>29</v>
      </c>
      <c r="E251" s="12" t="s">
        <v>59</v>
      </c>
      <c r="F251" s="12">
        <v>2025</v>
      </c>
    </row>
    <row r="252" spans="2:6" x14ac:dyDescent="0.25">
      <c r="B252" s="12"/>
      <c r="C252" s="12" t="s">
        <v>587</v>
      </c>
      <c r="D252" s="12" t="s">
        <v>587</v>
      </c>
      <c r="E252" s="12" t="s">
        <v>587</v>
      </c>
      <c r="F252" s="12" t="s">
        <v>587</v>
      </c>
    </row>
    <row r="253" spans="2:6" x14ac:dyDescent="0.25">
      <c r="B253" s="13" t="s">
        <v>71</v>
      </c>
      <c r="C253" s="14"/>
      <c r="D253" s="14"/>
      <c r="E253" s="14"/>
      <c r="F253" s="14"/>
    </row>
    <row r="254" spans="2:6" x14ac:dyDescent="0.25">
      <c r="B254" s="15" t="s">
        <v>32</v>
      </c>
      <c r="C254" s="19"/>
      <c r="D254" s="19"/>
      <c r="E254" s="19"/>
      <c r="F254" s="75">
        <v>3.4972575182118544E-5</v>
      </c>
    </row>
    <row r="255" spans="2:6" x14ac:dyDescent="0.25">
      <c r="B255" s="15" t="s">
        <v>33</v>
      </c>
      <c r="C255" s="19"/>
      <c r="D255" s="19"/>
      <c r="E255" s="19"/>
      <c r="F255" s="75">
        <v>9.2609262296562548E-4</v>
      </c>
    </row>
    <row r="256" spans="2:6" x14ac:dyDescent="0.25">
      <c r="B256" s="15" t="s">
        <v>34</v>
      </c>
      <c r="C256" s="19"/>
      <c r="D256" s="19"/>
      <c r="E256" s="19"/>
      <c r="F256" s="75">
        <v>8.9142034164031298E-10</v>
      </c>
    </row>
    <row r="257" spans="2:6" x14ac:dyDescent="0.25">
      <c r="B257" s="15" t="s">
        <v>35</v>
      </c>
      <c r="C257" s="19"/>
      <c r="D257" s="19"/>
      <c r="E257" s="19"/>
      <c r="F257" s="75">
        <v>8.0643780954097865E-5</v>
      </c>
    </row>
    <row r="258" spans="2:6" x14ac:dyDescent="0.25">
      <c r="B258" s="15" t="s">
        <v>36</v>
      </c>
      <c r="C258" s="19"/>
      <c r="D258" s="19"/>
      <c r="E258" s="19"/>
      <c r="F258" s="75">
        <v>1.7599883691557497E-3</v>
      </c>
    </row>
    <row r="259" spans="2:6" x14ac:dyDescent="0.25">
      <c r="B259" s="15" t="s">
        <v>37</v>
      </c>
      <c r="C259" s="19"/>
      <c r="D259" s="19"/>
      <c r="E259" s="19"/>
      <c r="F259" s="75">
        <v>1.186964253935647E-4</v>
      </c>
    </row>
    <row r="260" spans="2:6" x14ac:dyDescent="0.25">
      <c r="B260" s="15" t="s">
        <v>38</v>
      </c>
      <c r="C260" s="19"/>
      <c r="D260" s="19"/>
      <c r="E260" s="19"/>
      <c r="F260" s="75">
        <v>1.5095602104295896E-4</v>
      </c>
    </row>
    <row r="261" spans="2:6" x14ac:dyDescent="0.25">
      <c r="B261" s="15" t="s">
        <v>39</v>
      </c>
      <c r="C261" s="19"/>
      <c r="D261" s="19"/>
      <c r="E261" s="19"/>
      <c r="F261" s="75">
        <v>3.4038274934978025E-5</v>
      </c>
    </row>
    <row r="262" spans="2:6" x14ac:dyDescent="0.25">
      <c r="B262" s="15" t="s">
        <v>40</v>
      </c>
      <c r="C262" s="19"/>
      <c r="D262" s="19"/>
      <c r="E262" s="19"/>
      <c r="F262" s="75">
        <v>2.1783682278376132E-5</v>
      </c>
    </row>
    <row r="263" spans="2:6" x14ac:dyDescent="0.25">
      <c r="B263" s="15" t="s">
        <v>41</v>
      </c>
      <c r="C263" s="19"/>
      <c r="D263" s="19"/>
      <c r="E263" s="19"/>
      <c r="F263" s="75">
        <v>9.48304513214744E-6</v>
      </c>
    </row>
    <row r="264" spans="2:6" x14ac:dyDescent="0.25">
      <c r="B264" s="15" t="s">
        <v>42</v>
      </c>
      <c r="C264" s="19"/>
      <c r="D264" s="19"/>
      <c r="E264" s="19"/>
      <c r="F264" s="75">
        <v>1.4125146443517116E-5</v>
      </c>
    </row>
    <row r="265" spans="2:6" x14ac:dyDescent="0.25">
      <c r="B265" s="15" t="s">
        <v>43</v>
      </c>
      <c r="C265" s="19"/>
      <c r="D265" s="19"/>
      <c r="E265" s="21"/>
      <c r="F265" s="80">
        <v>2.8052365376753731E-4</v>
      </c>
    </row>
    <row r="266" spans="2:6" x14ac:dyDescent="0.25">
      <c r="B266" s="17" t="s">
        <v>44</v>
      </c>
      <c r="C266" s="20"/>
      <c r="D266" s="20"/>
      <c r="E266" s="22"/>
      <c r="F266" s="76">
        <v>5.7092967936294472E-5</v>
      </c>
    </row>
    <row r="267" spans="2:6" x14ac:dyDescent="0.25">
      <c r="B267" s="77"/>
      <c r="C267" s="78"/>
      <c r="D267" s="78"/>
      <c r="E267" s="79"/>
      <c r="F267" s="79"/>
    </row>
    <row r="268" spans="2:6" ht="13" x14ac:dyDescent="0.3">
      <c r="B268" s="11" t="s">
        <v>56</v>
      </c>
    </row>
    <row r="269" spans="2:6" x14ac:dyDescent="0.25">
      <c r="B269" s="15" t="s">
        <v>57</v>
      </c>
    </row>
    <row r="270" spans="2:6" x14ac:dyDescent="0.25">
      <c r="B270" s="15" t="s">
        <v>72</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766D0-CC46-4587-B940-E57060DBFAAB}">
  <dimension ref="B2:F108"/>
  <sheetViews>
    <sheetView workbookViewId="0">
      <selection activeCell="B2" sqref="B2"/>
    </sheetView>
  </sheetViews>
  <sheetFormatPr defaultColWidth="8.7265625" defaultRowHeight="12.5" x14ac:dyDescent="0.25"/>
  <cols>
    <col min="1" max="1" width="6.453125" style="5" customWidth="1"/>
    <col min="2" max="2" width="51.1796875" style="5" customWidth="1"/>
    <col min="3" max="6" width="11.54296875" style="5" customWidth="1"/>
    <col min="7" max="16384" width="8.7265625" style="5"/>
  </cols>
  <sheetData>
    <row r="2" spans="2:6" ht="13" x14ac:dyDescent="0.3">
      <c r="B2" s="11" t="s">
        <v>73</v>
      </c>
    </row>
    <row r="4" spans="2:6" s="12" customFormat="1" ht="24.65" customHeight="1" x14ac:dyDescent="0.25">
      <c r="C4" s="12" t="s">
        <v>28</v>
      </c>
      <c r="D4" s="12" t="s">
        <v>29</v>
      </c>
      <c r="E4" s="12">
        <v>2024</v>
      </c>
      <c r="F4" s="12">
        <v>2025</v>
      </c>
    </row>
    <row r="5" spans="2:6" s="12" customFormat="1" ht="11.15" customHeight="1" x14ac:dyDescent="0.25">
      <c r="C5" s="12" t="s">
        <v>74</v>
      </c>
      <c r="D5" s="12" t="s">
        <v>74</v>
      </c>
      <c r="E5" s="12" t="s">
        <v>74</v>
      </c>
      <c r="F5" s="12" t="s">
        <v>74</v>
      </c>
    </row>
    <row r="6" spans="2:6" x14ac:dyDescent="0.25">
      <c r="B6" s="13" t="s">
        <v>75</v>
      </c>
      <c r="C6" s="14"/>
      <c r="D6" s="14"/>
      <c r="E6" s="14"/>
      <c r="F6" s="14"/>
    </row>
    <row r="7" spans="2:6" x14ac:dyDescent="0.25">
      <c r="B7" s="15" t="s">
        <v>32</v>
      </c>
      <c r="C7" s="16"/>
      <c r="D7" s="16"/>
      <c r="E7" s="16">
        <v>3613</v>
      </c>
      <c r="F7" s="16">
        <v>3758</v>
      </c>
    </row>
    <row r="8" spans="2:6" x14ac:dyDescent="0.25">
      <c r="B8" s="15" t="s">
        <v>33</v>
      </c>
      <c r="C8" s="16"/>
      <c r="D8" s="16"/>
      <c r="E8" s="16">
        <v>4316</v>
      </c>
      <c r="F8" s="16">
        <v>4484.0720000000001</v>
      </c>
    </row>
    <row r="9" spans="2:6" x14ac:dyDescent="0.25">
      <c r="B9" s="15" t="s">
        <v>34</v>
      </c>
      <c r="C9" s="16"/>
      <c r="D9" s="16"/>
      <c r="E9" s="16">
        <v>38</v>
      </c>
      <c r="F9" s="16">
        <v>55</v>
      </c>
    </row>
    <row r="10" spans="2:6" x14ac:dyDescent="0.25">
      <c r="B10" s="15" t="s">
        <v>35</v>
      </c>
      <c r="C10" s="16">
        <v>55787</v>
      </c>
      <c r="D10" s="16">
        <v>55787</v>
      </c>
      <c r="E10" s="16">
        <v>62367.310937499991</v>
      </c>
      <c r="F10" s="16">
        <v>50543.1</v>
      </c>
    </row>
    <row r="11" spans="2:6" x14ac:dyDescent="0.25">
      <c r="B11" s="15" t="s">
        <v>36</v>
      </c>
      <c r="C11" s="16">
        <v>53807</v>
      </c>
      <c r="D11" s="16">
        <v>61038</v>
      </c>
      <c r="E11" s="16">
        <v>36205</v>
      </c>
      <c r="F11" s="16">
        <v>40641.96</v>
      </c>
    </row>
    <row r="12" spans="2:6" x14ac:dyDescent="0.25">
      <c r="B12" s="15" t="s">
        <v>37</v>
      </c>
      <c r="C12" s="16"/>
      <c r="D12" s="16"/>
      <c r="E12" s="16">
        <v>920</v>
      </c>
      <c r="F12" s="16">
        <v>2100</v>
      </c>
    </row>
    <row r="13" spans="2:6" x14ac:dyDescent="0.25">
      <c r="B13" s="15" t="s">
        <v>38</v>
      </c>
      <c r="C13" s="16"/>
      <c r="D13" s="16"/>
      <c r="E13" s="16">
        <v>1500</v>
      </c>
      <c r="F13" s="16">
        <v>719</v>
      </c>
    </row>
    <row r="14" spans="2:6" x14ac:dyDescent="0.25">
      <c r="B14" s="15" t="s">
        <v>39</v>
      </c>
      <c r="C14" s="16">
        <v>31827.9</v>
      </c>
      <c r="D14" s="16">
        <v>32708.2</v>
      </c>
      <c r="E14" s="16">
        <v>19693.580000000002</v>
      </c>
      <c r="F14" s="16">
        <v>17771.5</v>
      </c>
    </row>
    <row r="15" spans="2:6" x14ac:dyDescent="0.25">
      <c r="B15" s="15" t="s">
        <v>40</v>
      </c>
      <c r="C15" s="16"/>
      <c r="D15" s="16"/>
      <c r="E15" s="16">
        <v>7740</v>
      </c>
      <c r="F15" s="16">
        <v>12000</v>
      </c>
    </row>
    <row r="16" spans="2:6" x14ac:dyDescent="0.25">
      <c r="B16" s="15" t="s">
        <v>41</v>
      </c>
      <c r="C16" s="16"/>
      <c r="D16" s="16"/>
      <c r="E16" s="16">
        <v>79.87</v>
      </c>
      <c r="F16" s="16">
        <v>86.8</v>
      </c>
    </row>
    <row r="17" spans="2:6" x14ac:dyDescent="0.25">
      <c r="B17" s="15" t="s">
        <v>42</v>
      </c>
      <c r="C17" s="16"/>
      <c r="D17" s="16"/>
      <c r="E17" s="16">
        <v>4048</v>
      </c>
      <c r="F17" s="16">
        <v>4169.4399999999996</v>
      </c>
    </row>
    <row r="18" spans="2:6" x14ac:dyDescent="0.25">
      <c r="B18" s="15" t="s">
        <v>43</v>
      </c>
      <c r="C18" s="16"/>
      <c r="D18" s="16"/>
      <c r="E18" s="16">
        <v>1155</v>
      </c>
      <c r="F18" s="16">
        <v>946</v>
      </c>
    </row>
    <row r="19" spans="2:6" x14ac:dyDescent="0.25">
      <c r="B19" s="17" t="s">
        <v>44</v>
      </c>
      <c r="C19" s="18">
        <v>141421.9</v>
      </c>
      <c r="D19" s="18">
        <v>149533.20000000001</v>
      </c>
      <c r="E19" s="18">
        <v>141675.76093749999</v>
      </c>
      <c r="F19" s="18">
        <f>SUM(F7:F18)</f>
        <v>137274.87199999997</v>
      </c>
    </row>
    <row r="20" spans="2:6" ht="21" customHeight="1" x14ac:dyDescent="0.25"/>
    <row r="21" spans="2:6" x14ac:dyDescent="0.25">
      <c r="B21" s="12"/>
      <c r="C21" s="12" t="s">
        <v>28</v>
      </c>
      <c r="D21" s="12" t="s">
        <v>29</v>
      </c>
      <c r="E21" s="12">
        <v>2024</v>
      </c>
      <c r="F21" s="12">
        <v>2025</v>
      </c>
    </row>
    <row r="22" spans="2:6" x14ac:dyDescent="0.25">
      <c r="B22" s="12"/>
      <c r="C22" s="12" t="s">
        <v>74</v>
      </c>
      <c r="D22" s="12" t="s">
        <v>74</v>
      </c>
      <c r="E22" s="12" t="s">
        <v>74</v>
      </c>
      <c r="F22" s="12" t="s">
        <v>74</v>
      </c>
    </row>
    <row r="23" spans="2:6" x14ac:dyDescent="0.25">
      <c r="B23" s="13" t="s">
        <v>76</v>
      </c>
      <c r="C23" s="14"/>
      <c r="D23" s="14"/>
      <c r="E23" s="14"/>
      <c r="F23" s="14"/>
    </row>
    <row r="24" spans="2:6" x14ac:dyDescent="0.25">
      <c r="B24" s="15" t="s">
        <v>32</v>
      </c>
      <c r="C24" s="16"/>
      <c r="D24" s="16"/>
      <c r="E24" s="16">
        <v>3613</v>
      </c>
      <c r="F24" s="16">
        <v>3758</v>
      </c>
    </row>
    <row r="25" spans="2:6" x14ac:dyDescent="0.25">
      <c r="B25" s="15" t="s">
        <v>33</v>
      </c>
      <c r="C25" s="16"/>
      <c r="D25" s="16"/>
      <c r="E25" s="16">
        <v>4316</v>
      </c>
      <c r="F25" s="16">
        <v>4484.0720000000001</v>
      </c>
    </row>
    <row r="26" spans="2:6" x14ac:dyDescent="0.25">
      <c r="B26" s="15" t="s">
        <v>34</v>
      </c>
      <c r="C26" s="16"/>
      <c r="D26" s="16"/>
      <c r="E26" s="16">
        <v>38</v>
      </c>
      <c r="F26" s="16">
        <v>55</v>
      </c>
    </row>
    <row r="27" spans="2:6" x14ac:dyDescent="0.25">
      <c r="B27" s="15" t="s">
        <v>35</v>
      </c>
      <c r="C27" s="16">
        <v>55787</v>
      </c>
      <c r="D27" s="16">
        <v>55787</v>
      </c>
      <c r="E27" s="16">
        <v>62367.310937499991</v>
      </c>
      <c r="F27" s="16">
        <v>50543.1</v>
      </c>
    </row>
    <row r="28" spans="2:6" x14ac:dyDescent="0.25">
      <c r="B28" s="15" t="s">
        <v>36</v>
      </c>
      <c r="C28" s="16">
        <v>53807</v>
      </c>
      <c r="D28" s="16">
        <v>61038</v>
      </c>
      <c r="E28" s="16">
        <v>36205</v>
      </c>
      <c r="F28" s="16">
        <v>40641.96</v>
      </c>
    </row>
    <row r="29" spans="2:6" x14ac:dyDescent="0.25">
      <c r="B29" s="15" t="s">
        <v>37</v>
      </c>
      <c r="C29" s="16"/>
      <c r="D29" s="16"/>
      <c r="E29" s="16">
        <v>920</v>
      </c>
      <c r="F29" s="16">
        <v>2100</v>
      </c>
    </row>
    <row r="30" spans="2:6" x14ac:dyDescent="0.25">
      <c r="B30" s="15" t="s">
        <v>38</v>
      </c>
      <c r="C30" s="16"/>
      <c r="D30" s="16"/>
      <c r="E30" s="16">
        <v>1500</v>
      </c>
      <c r="F30" s="16">
        <v>719</v>
      </c>
    </row>
    <row r="31" spans="2:6" x14ac:dyDescent="0.25">
      <c r="B31" s="15" t="s">
        <v>39</v>
      </c>
      <c r="C31" s="16">
        <v>31827.9</v>
      </c>
      <c r="D31" s="16">
        <v>32708.2</v>
      </c>
      <c r="E31" s="16">
        <v>19693.580000000002</v>
      </c>
      <c r="F31" s="16">
        <v>17771.5</v>
      </c>
    </row>
    <row r="32" spans="2:6" x14ac:dyDescent="0.25">
      <c r="B32" s="15" t="s">
        <v>40</v>
      </c>
      <c r="C32" s="16"/>
      <c r="D32" s="16"/>
      <c r="E32" s="16">
        <v>7740</v>
      </c>
      <c r="F32" s="16">
        <v>12000</v>
      </c>
    </row>
    <row r="33" spans="2:6" x14ac:dyDescent="0.25">
      <c r="B33" s="15" t="s">
        <v>41</v>
      </c>
      <c r="C33" s="16"/>
      <c r="D33" s="16"/>
      <c r="E33" s="16">
        <v>79.87</v>
      </c>
      <c r="F33" s="16">
        <v>86.8</v>
      </c>
    </row>
    <row r="34" spans="2:6" x14ac:dyDescent="0.25">
      <c r="B34" s="15" t="s">
        <v>42</v>
      </c>
      <c r="C34" s="16"/>
      <c r="D34" s="16"/>
      <c r="E34" s="16">
        <v>4048</v>
      </c>
      <c r="F34" s="16">
        <v>4169.4399999999996</v>
      </c>
    </row>
    <row r="35" spans="2:6" x14ac:dyDescent="0.25">
      <c r="B35" s="15" t="s">
        <v>43</v>
      </c>
      <c r="C35" s="16"/>
      <c r="D35" s="16"/>
      <c r="E35" s="16">
        <v>1155</v>
      </c>
      <c r="F35" s="16">
        <v>946</v>
      </c>
    </row>
    <row r="36" spans="2:6" x14ac:dyDescent="0.25">
      <c r="B36" s="17" t="s">
        <v>44</v>
      </c>
      <c r="C36" s="18">
        <v>141421.9</v>
      </c>
      <c r="D36" s="20">
        <v>149533.20000000001</v>
      </c>
      <c r="E36" s="20">
        <v>141675.76093749999</v>
      </c>
      <c r="F36" s="20">
        <f>SUM(F24:F35)</f>
        <v>137274.87199999997</v>
      </c>
    </row>
    <row r="37" spans="2:6" ht="25.5" customHeight="1" x14ac:dyDescent="0.25"/>
    <row r="38" spans="2:6" x14ac:dyDescent="0.25">
      <c r="B38" s="12"/>
      <c r="C38" s="12" t="s">
        <v>28</v>
      </c>
      <c r="D38" s="12" t="s">
        <v>29</v>
      </c>
      <c r="E38" s="12">
        <v>2024</v>
      </c>
      <c r="F38" s="12">
        <v>2025</v>
      </c>
    </row>
    <row r="39" spans="2:6" x14ac:dyDescent="0.25">
      <c r="B39" s="12"/>
      <c r="C39" s="12" t="s">
        <v>77</v>
      </c>
      <c r="D39" s="12" t="s">
        <v>77</v>
      </c>
      <c r="E39" s="12" t="s">
        <v>77</v>
      </c>
      <c r="F39" s="12" t="s">
        <v>77</v>
      </c>
    </row>
    <row r="40" spans="2:6" x14ac:dyDescent="0.25">
      <c r="B40" s="13" t="s">
        <v>78</v>
      </c>
      <c r="C40" s="24"/>
      <c r="D40" s="24"/>
      <c r="E40" s="24"/>
      <c r="F40" s="24"/>
    </row>
    <row r="41" spans="2:6" x14ac:dyDescent="0.25">
      <c r="B41" s="15" t="s">
        <v>32</v>
      </c>
      <c r="C41" s="19"/>
      <c r="D41" s="19"/>
      <c r="E41" s="19">
        <v>14.337301587301587</v>
      </c>
      <c r="F41" s="19">
        <v>15.214574898785425</v>
      </c>
    </row>
    <row r="42" spans="2:6" x14ac:dyDescent="0.25">
      <c r="B42" s="15" t="s">
        <v>33</v>
      </c>
      <c r="C42" s="19"/>
      <c r="D42" s="19"/>
      <c r="E42" s="19">
        <v>24.947976878612717</v>
      </c>
      <c r="F42" s="19">
        <v>28.380202531645569</v>
      </c>
    </row>
    <row r="43" spans="2:6" x14ac:dyDescent="0.25">
      <c r="B43" s="15" t="s">
        <v>34</v>
      </c>
      <c r="C43" s="19"/>
      <c r="D43" s="19"/>
      <c r="E43" s="19">
        <v>1.3571428571428572</v>
      </c>
      <c r="F43" s="19">
        <v>1.9642857142857142</v>
      </c>
    </row>
    <row r="44" spans="2:6" x14ac:dyDescent="0.25">
      <c r="B44" s="15" t="s">
        <v>35</v>
      </c>
      <c r="C44" s="19">
        <v>38.158002735978116</v>
      </c>
      <c r="D44" s="19">
        <v>38.262688614540465</v>
      </c>
      <c r="E44" s="19">
        <v>46.232254216085984</v>
      </c>
      <c r="F44" s="19">
        <v>36.83899416909621</v>
      </c>
    </row>
    <row r="45" spans="2:6" x14ac:dyDescent="0.25">
      <c r="B45" s="15" t="s">
        <v>36</v>
      </c>
      <c r="C45" s="19">
        <v>15.40864833906071</v>
      </c>
      <c r="D45" s="19">
        <v>16.787128712871286</v>
      </c>
      <c r="E45" s="19">
        <v>10.10748185371301</v>
      </c>
      <c r="F45" s="19">
        <v>11.150057613168723</v>
      </c>
    </row>
    <row r="46" spans="2:6" x14ac:dyDescent="0.25">
      <c r="B46" s="15" t="s">
        <v>37</v>
      </c>
      <c r="C46" s="19"/>
      <c r="D46" s="19"/>
      <c r="E46" s="19">
        <v>5.935483870967742</v>
      </c>
      <c r="F46" s="19">
        <v>13.291139240506329</v>
      </c>
    </row>
    <row r="47" spans="2:6" x14ac:dyDescent="0.25">
      <c r="B47" s="15" t="s">
        <v>38</v>
      </c>
      <c r="C47" s="19"/>
      <c r="D47" s="19"/>
      <c r="E47" s="19">
        <v>13.888888888888889</v>
      </c>
      <c r="F47" s="19">
        <v>7.1188118811881189</v>
      </c>
    </row>
    <row r="48" spans="2:6" x14ac:dyDescent="0.25">
      <c r="B48" s="15" t="s">
        <v>39</v>
      </c>
      <c r="C48" s="19">
        <v>34.00416666666667</v>
      </c>
      <c r="D48" s="19">
        <v>35.591077257889012</v>
      </c>
      <c r="E48" s="19">
        <v>21.593837719298246</v>
      </c>
      <c r="F48" s="19">
        <v>19.680509413067554</v>
      </c>
    </row>
    <row r="49" spans="2:6" x14ac:dyDescent="0.25">
      <c r="B49" s="15" t="s">
        <v>40</v>
      </c>
      <c r="C49" s="19"/>
      <c r="D49" s="19"/>
      <c r="E49" s="19">
        <v>67.304347826086953</v>
      </c>
      <c r="F49" s="19">
        <v>102.56410256410257</v>
      </c>
    </row>
    <row r="50" spans="2:6" x14ac:dyDescent="0.25">
      <c r="B50" s="15" t="s">
        <v>41</v>
      </c>
      <c r="C50" s="19"/>
      <c r="D50" s="19"/>
      <c r="E50" s="19">
        <v>1.5974000000000002</v>
      </c>
      <c r="F50" s="19">
        <v>1.736</v>
      </c>
    </row>
    <row r="51" spans="2:6" x14ac:dyDescent="0.25">
      <c r="B51" s="15" t="s">
        <v>42</v>
      </c>
      <c r="C51" s="19"/>
      <c r="D51" s="19"/>
      <c r="E51" s="19">
        <v>12.083582089552239</v>
      </c>
      <c r="F51" s="19">
        <v>12.015677233429393</v>
      </c>
    </row>
    <row r="52" spans="2:6" x14ac:dyDescent="0.25">
      <c r="B52" s="15" t="s">
        <v>43</v>
      </c>
      <c r="C52" s="19"/>
      <c r="D52" s="19"/>
      <c r="E52" s="19">
        <v>12.157894736842104</v>
      </c>
      <c r="F52" s="19">
        <v>10.511111111111111</v>
      </c>
    </row>
    <row r="53" spans="2:6" x14ac:dyDescent="0.25">
      <c r="B53" s="17" t="s">
        <v>44</v>
      </c>
      <c r="C53" s="20">
        <v>19.251551864960522</v>
      </c>
      <c r="D53" s="20">
        <v>20.122890593459832</v>
      </c>
      <c r="E53" s="20">
        <v>19.803712739376572</v>
      </c>
      <c r="F53" s="20">
        <v>19.023679600886915</v>
      </c>
    </row>
    <row r="54" spans="2:6" ht="25.5" customHeight="1" x14ac:dyDescent="0.25"/>
    <row r="55" spans="2:6" x14ac:dyDescent="0.25">
      <c r="B55" s="12"/>
      <c r="C55" s="12">
        <v>2022</v>
      </c>
      <c r="D55" s="12">
        <v>2023</v>
      </c>
      <c r="E55" s="12">
        <v>2024</v>
      </c>
      <c r="F55" s="12">
        <v>2025</v>
      </c>
    </row>
    <row r="56" spans="2:6" x14ac:dyDescent="0.25">
      <c r="B56" s="12"/>
      <c r="C56" s="12" t="s">
        <v>79</v>
      </c>
      <c r="D56" s="12" t="s">
        <v>79</v>
      </c>
      <c r="E56" s="12" t="s">
        <v>79</v>
      </c>
      <c r="F56" s="12" t="s">
        <v>79</v>
      </c>
    </row>
    <row r="57" spans="2:6" x14ac:dyDescent="0.25">
      <c r="B57" s="13" t="s">
        <v>80</v>
      </c>
      <c r="C57" s="14"/>
      <c r="D57" s="14"/>
      <c r="E57" s="14"/>
      <c r="F57" s="14"/>
    </row>
    <row r="58" spans="2:6" x14ac:dyDescent="0.25">
      <c r="B58" s="15" t="s">
        <v>32</v>
      </c>
      <c r="C58" s="19"/>
      <c r="D58" s="19"/>
      <c r="E58" s="19">
        <v>8.5</v>
      </c>
      <c r="F58" s="19">
        <v>8.41</v>
      </c>
    </row>
    <row r="59" spans="2:6" x14ac:dyDescent="0.25">
      <c r="B59" s="15" t="s">
        <v>33</v>
      </c>
      <c r="C59" s="19">
        <v>6.5</v>
      </c>
      <c r="D59" s="19">
        <v>5.8</v>
      </c>
      <c r="E59" s="19">
        <v>4.5</v>
      </c>
      <c r="F59" s="19">
        <v>4.5999999999999996</v>
      </c>
    </row>
    <row r="60" spans="2:6" x14ac:dyDescent="0.25">
      <c r="B60" s="15" t="s">
        <v>34</v>
      </c>
      <c r="C60" s="19">
        <v>0.5</v>
      </c>
      <c r="D60" s="19">
        <v>0.57999999999999996</v>
      </c>
      <c r="E60" s="19">
        <v>0.63</v>
      </c>
      <c r="F60" s="19">
        <v>0.42058839999999997</v>
      </c>
    </row>
    <row r="61" spans="2:6" x14ac:dyDescent="0.25">
      <c r="B61" s="15" t="s">
        <v>35</v>
      </c>
      <c r="C61" s="19">
        <v>88</v>
      </c>
      <c r="D61" s="19">
        <v>77</v>
      </c>
      <c r="E61" s="19">
        <v>73</v>
      </c>
      <c r="F61" s="19">
        <v>68</v>
      </c>
    </row>
    <row r="62" spans="2:6" x14ac:dyDescent="0.25">
      <c r="B62" s="15" t="s">
        <v>36</v>
      </c>
      <c r="C62" s="19">
        <v>302</v>
      </c>
      <c r="D62" s="19">
        <v>202</v>
      </c>
      <c r="E62" s="19">
        <v>278.36267200000003</v>
      </c>
      <c r="F62" s="19">
        <v>194.12</v>
      </c>
    </row>
    <row r="63" spans="2:6" x14ac:dyDescent="0.25">
      <c r="B63" s="15" t="s">
        <v>37</v>
      </c>
      <c r="C63" s="19">
        <v>21</v>
      </c>
      <c r="D63" s="19">
        <v>17</v>
      </c>
      <c r="E63" s="19">
        <v>16</v>
      </c>
      <c r="F63" s="19">
        <v>16</v>
      </c>
    </row>
    <row r="64" spans="2:6" x14ac:dyDescent="0.25">
      <c r="B64" s="15" t="s">
        <v>38</v>
      </c>
      <c r="C64" s="19"/>
      <c r="D64" s="19"/>
      <c r="E64" s="19">
        <v>7.2</v>
      </c>
      <c r="F64" s="19">
        <v>3.6139999999999999</v>
      </c>
    </row>
    <row r="65" spans="2:6" x14ac:dyDescent="0.25">
      <c r="B65" s="15" t="s">
        <v>39</v>
      </c>
      <c r="C65" s="19">
        <v>106.854</v>
      </c>
      <c r="D65" s="19">
        <v>89.06</v>
      </c>
      <c r="E65" s="19">
        <v>58.518999999999998</v>
      </c>
      <c r="F65" s="19">
        <v>68</v>
      </c>
    </row>
    <row r="66" spans="2:6" x14ac:dyDescent="0.25">
      <c r="B66" s="15" t="s">
        <v>40</v>
      </c>
      <c r="C66" s="19">
        <v>12</v>
      </c>
      <c r="D66" s="19">
        <v>11</v>
      </c>
      <c r="E66" s="19">
        <v>10</v>
      </c>
      <c r="F66" s="19">
        <v>11</v>
      </c>
    </row>
    <row r="67" spans="2:6" x14ac:dyDescent="0.25">
      <c r="B67" s="15" t="s">
        <v>41</v>
      </c>
      <c r="C67" s="19">
        <v>1.38</v>
      </c>
      <c r="D67" s="19">
        <v>1.38</v>
      </c>
      <c r="E67" s="19">
        <v>1.1040000000000001</v>
      </c>
      <c r="F67" s="19">
        <v>0.63800000000000001</v>
      </c>
    </row>
    <row r="68" spans="2:6" x14ac:dyDescent="0.25">
      <c r="B68" s="15" t="s">
        <v>42</v>
      </c>
      <c r="C68" s="19"/>
      <c r="D68" s="19"/>
      <c r="E68" s="19">
        <v>18.7</v>
      </c>
      <c r="F68" s="19">
        <v>20.6</v>
      </c>
    </row>
    <row r="69" spans="2:6" x14ac:dyDescent="0.25">
      <c r="B69" s="15" t="s">
        <v>43</v>
      </c>
      <c r="C69" s="19">
        <v>4.3</v>
      </c>
      <c r="D69" s="19">
        <v>3.75</v>
      </c>
      <c r="E69" s="19">
        <v>3.8</v>
      </c>
      <c r="F69" s="19">
        <v>4.4000000000000004</v>
      </c>
    </row>
    <row r="70" spans="2:6" x14ac:dyDescent="0.25">
      <c r="B70" s="17" t="s">
        <v>44</v>
      </c>
      <c r="C70" s="20">
        <v>542.53399999999999</v>
      </c>
      <c r="D70" s="20">
        <v>407.57</v>
      </c>
      <c r="E70" s="20">
        <f>SUM(E58:E69)</f>
        <v>480.31567200000001</v>
      </c>
      <c r="F70" s="20">
        <f>SUM(F58:F69)</f>
        <v>399.80258839999999</v>
      </c>
    </row>
    <row r="71" spans="2:6" ht="23.5" customHeight="1" x14ac:dyDescent="0.25"/>
    <row r="72" spans="2:6" x14ac:dyDescent="0.25">
      <c r="B72" s="12"/>
      <c r="C72" s="12">
        <v>2022</v>
      </c>
      <c r="D72" s="12">
        <v>2023</v>
      </c>
      <c r="E72" s="12">
        <v>2024</v>
      </c>
      <c r="F72" s="12">
        <v>2025</v>
      </c>
    </row>
    <row r="73" spans="2:6" x14ac:dyDescent="0.25">
      <c r="B73" s="12"/>
      <c r="C73" s="12" t="s">
        <v>79</v>
      </c>
      <c r="D73" s="12" t="s">
        <v>79</v>
      </c>
      <c r="E73" s="12" t="s">
        <v>79</v>
      </c>
      <c r="F73" s="12" t="s">
        <v>79</v>
      </c>
    </row>
    <row r="74" spans="2:6" x14ac:dyDescent="0.25">
      <c r="B74" s="13" t="s">
        <v>81</v>
      </c>
      <c r="C74" s="14"/>
      <c r="D74" s="14"/>
      <c r="E74" s="14"/>
      <c r="F74" s="14"/>
    </row>
    <row r="75" spans="2:6" x14ac:dyDescent="0.25">
      <c r="B75" s="15" t="s">
        <v>32</v>
      </c>
      <c r="C75" s="19">
        <v>1</v>
      </c>
      <c r="D75" s="19">
        <v>8.4</v>
      </c>
      <c r="E75" s="19">
        <v>7.2</v>
      </c>
      <c r="F75" s="19">
        <v>3</v>
      </c>
    </row>
    <row r="76" spans="2:6" x14ac:dyDescent="0.25">
      <c r="B76" s="15" t="s">
        <v>33</v>
      </c>
      <c r="C76" s="19">
        <v>0</v>
      </c>
      <c r="D76" s="19">
        <v>0</v>
      </c>
      <c r="E76" s="19">
        <v>0</v>
      </c>
      <c r="F76" s="19">
        <v>2.8650000000000002</v>
      </c>
    </row>
    <row r="77" spans="2:6" x14ac:dyDescent="0.25">
      <c r="B77" s="15" t="s">
        <v>34</v>
      </c>
      <c r="C77" s="19">
        <v>0</v>
      </c>
      <c r="D77" s="19">
        <v>0</v>
      </c>
      <c r="E77" s="19">
        <v>0</v>
      </c>
      <c r="F77" s="19">
        <v>0</v>
      </c>
    </row>
    <row r="78" spans="2:6" x14ac:dyDescent="0.25">
      <c r="B78" s="15" t="s">
        <v>35</v>
      </c>
      <c r="C78" s="19">
        <v>9.5</v>
      </c>
      <c r="D78" s="19">
        <v>37.6</v>
      </c>
      <c r="E78" s="19">
        <v>0</v>
      </c>
      <c r="F78" s="19">
        <v>32.56</v>
      </c>
    </row>
    <row r="79" spans="2:6" x14ac:dyDescent="0.25">
      <c r="B79" s="15" t="s">
        <v>36</v>
      </c>
      <c r="C79" s="19">
        <v>100</v>
      </c>
      <c r="D79" s="19">
        <v>90.406000000000006</v>
      </c>
      <c r="E79" s="19">
        <v>67</v>
      </c>
      <c r="F79" s="19">
        <v>144</v>
      </c>
    </row>
    <row r="80" spans="2:6" x14ac:dyDescent="0.25">
      <c r="B80" s="15" t="s">
        <v>37</v>
      </c>
      <c r="C80" s="19">
        <v>0</v>
      </c>
      <c r="D80" s="19">
        <v>0</v>
      </c>
      <c r="E80" s="19">
        <v>4.4000000000000004</v>
      </c>
      <c r="F80" s="19">
        <v>4</v>
      </c>
    </row>
    <row r="81" spans="2:6" x14ac:dyDescent="0.25">
      <c r="B81" s="15" t="s">
        <v>38</v>
      </c>
      <c r="C81" s="19">
        <v>0</v>
      </c>
      <c r="D81" s="19">
        <v>2.9</v>
      </c>
      <c r="E81" s="19">
        <v>8.3000000000000007</v>
      </c>
      <c r="F81" s="19">
        <v>0</v>
      </c>
    </row>
    <row r="82" spans="2:6" x14ac:dyDescent="0.25">
      <c r="B82" s="15" t="s">
        <v>39</v>
      </c>
      <c r="C82" s="19">
        <v>0</v>
      </c>
      <c r="D82" s="19">
        <v>0</v>
      </c>
      <c r="E82" s="19">
        <v>0</v>
      </c>
      <c r="F82" s="19">
        <v>0</v>
      </c>
    </row>
    <row r="83" spans="2:6" x14ac:dyDescent="0.25">
      <c r="B83" s="15" t="s">
        <v>40</v>
      </c>
      <c r="C83" s="19">
        <v>0</v>
      </c>
      <c r="D83" s="19">
        <v>0</v>
      </c>
      <c r="E83" s="19">
        <v>0</v>
      </c>
      <c r="F83" s="19">
        <v>2.5640000000000001</v>
      </c>
    </row>
    <row r="84" spans="2:6" x14ac:dyDescent="0.25">
      <c r="B84" s="15" t="s">
        <v>41</v>
      </c>
      <c r="C84" s="19">
        <v>0</v>
      </c>
      <c r="D84" s="19">
        <v>0</v>
      </c>
      <c r="E84" s="19">
        <v>0.39400000000000002</v>
      </c>
      <c r="F84" s="19">
        <v>0.63800000000000001</v>
      </c>
    </row>
    <row r="85" spans="2:6" x14ac:dyDescent="0.25">
      <c r="B85" s="15" t="s">
        <v>42</v>
      </c>
      <c r="C85" s="19">
        <v>0</v>
      </c>
      <c r="D85" s="19">
        <v>0</v>
      </c>
      <c r="E85" s="19">
        <v>0</v>
      </c>
      <c r="F85" s="19">
        <v>0</v>
      </c>
    </row>
    <row r="86" spans="2:6" x14ac:dyDescent="0.25">
      <c r="B86" s="15" t="s">
        <v>43</v>
      </c>
      <c r="C86" s="19">
        <v>0</v>
      </c>
      <c r="D86" s="19">
        <v>0</v>
      </c>
      <c r="E86" s="19">
        <v>5.2</v>
      </c>
      <c r="F86" s="19">
        <v>6</v>
      </c>
    </row>
    <row r="87" spans="2:6" x14ac:dyDescent="0.25">
      <c r="B87" s="17" t="s">
        <v>44</v>
      </c>
      <c r="C87" s="20">
        <v>110.5</v>
      </c>
      <c r="D87" s="20">
        <v>139.30600000000001</v>
      </c>
      <c r="E87" s="20">
        <v>92.494000000000014</v>
      </c>
      <c r="F87" s="20">
        <f>SUM(F75:F86)</f>
        <v>195.62700000000001</v>
      </c>
    </row>
    <row r="88" spans="2:6" ht="20.149999999999999" customHeight="1" x14ac:dyDescent="0.25"/>
    <row r="89" spans="2:6" x14ac:dyDescent="0.25">
      <c r="B89" s="12"/>
      <c r="C89" s="12">
        <v>2022</v>
      </c>
      <c r="D89" s="12">
        <v>2023</v>
      </c>
      <c r="E89" s="12">
        <v>2024</v>
      </c>
      <c r="F89" s="12">
        <v>2025</v>
      </c>
    </row>
    <row r="90" spans="2:6" x14ac:dyDescent="0.25">
      <c r="B90" s="12"/>
      <c r="C90" s="12" t="s">
        <v>79</v>
      </c>
      <c r="D90" s="12" t="s">
        <v>79</v>
      </c>
      <c r="E90" s="12" t="s">
        <v>79</v>
      </c>
      <c r="F90" s="12" t="s">
        <v>79</v>
      </c>
    </row>
    <row r="91" spans="2:6" x14ac:dyDescent="0.25">
      <c r="B91" s="13" t="s">
        <v>588</v>
      </c>
      <c r="C91" s="14"/>
      <c r="D91" s="14"/>
      <c r="E91" s="14"/>
      <c r="F91" s="14"/>
    </row>
    <row r="92" spans="2:6" x14ac:dyDescent="0.25">
      <c r="B92" s="15" t="s">
        <v>32</v>
      </c>
      <c r="C92" s="19"/>
      <c r="D92" s="19"/>
      <c r="E92" s="19"/>
      <c r="F92" s="19">
        <v>1.92</v>
      </c>
    </row>
    <row r="93" spans="2:6" x14ac:dyDescent="0.25">
      <c r="B93" s="15" t="s">
        <v>33</v>
      </c>
      <c r="C93" s="19"/>
      <c r="D93" s="19"/>
      <c r="E93" s="19">
        <v>1.6</v>
      </c>
      <c r="F93" s="19">
        <v>0</v>
      </c>
    </row>
    <row r="94" spans="2:6" x14ac:dyDescent="0.25">
      <c r="B94" s="15" t="s">
        <v>34</v>
      </c>
      <c r="C94" s="19"/>
      <c r="D94" s="19"/>
      <c r="E94" s="19"/>
      <c r="F94" s="19">
        <v>5.4560000000000004</v>
      </c>
    </row>
    <row r="95" spans="2:6" x14ac:dyDescent="0.25">
      <c r="B95" s="15" t="s">
        <v>35</v>
      </c>
      <c r="C95" s="19"/>
      <c r="D95" s="19">
        <v>227</v>
      </c>
      <c r="E95" s="19"/>
      <c r="F95" s="19"/>
    </row>
    <row r="96" spans="2:6" x14ac:dyDescent="0.25">
      <c r="B96" s="15" t="s">
        <v>36</v>
      </c>
      <c r="C96" s="19"/>
      <c r="D96" s="19">
        <v>600</v>
      </c>
      <c r="E96" s="19">
        <v>780</v>
      </c>
      <c r="F96" s="19">
        <v>450</v>
      </c>
    </row>
    <row r="97" spans="2:6" x14ac:dyDescent="0.25">
      <c r="B97" s="15" t="s">
        <v>37</v>
      </c>
      <c r="C97" s="19"/>
      <c r="D97" s="19"/>
      <c r="E97" s="19"/>
      <c r="F97" s="19">
        <v>7</v>
      </c>
    </row>
    <row r="98" spans="2:6" x14ac:dyDescent="0.25">
      <c r="B98" s="15" t="s">
        <v>38</v>
      </c>
      <c r="C98" s="19"/>
      <c r="D98" s="19"/>
      <c r="E98" s="19"/>
      <c r="F98" s="19">
        <v>6.3360000000000003</v>
      </c>
    </row>
    <row r="99" spans="2:6" x14ac:dyDescent="0.25">
      <c r="B99" s="15" t="s">
        <v>39</v>
      </c>
      <c r="C99" s="19"/>
      <c r="D99" s="19">
        <v>150</v>
      </c>
      <c r="E99" s="19"/>
      <c r="F99" s="19">
        <v>150</v>
      </c>
    </row>
    <row r="100" spans="2:6" x14ac:dyDescent="0.25">
      <c r="B100" s="15" t="s">
        <v>40</v>
      </c>
      <c r="C100" s="19"/>
      <c r="D100" s="19"/>
      <c r="E100" s="19"/>
      <c r="F100" s="19"/>
    </row>
    <row r="101" spans="2:6" x14ac:dyDescent="0.25">
      <c r="B101" s="15" t="s">
        <v>41</v>
      </c>
      <c r="C101" s="19"/>
      <c r="D101" s="19"/>
      <c r="E101" s="19">
        <v>1.56</v>
      </c>
      <c r="F101" s="19">
        <v>1.0227999999999999</v>
      </c>
    </row>
    <row r="102" spans="2:6" x14ac:dyDescent="0.25">
      <c r="B102" s="15" t="s">
        <v>42</v>
      </c>
      <c r="C102" s="19"/>
      <c r="D102" s="19"/>
      <c r="E102" s="19">
        <v>220</v>
      </c>
      <c r="F102" s="19">
        <v>260</v>
      </c>
    </row>
    <row r="103" spans="2:6" x14ac:dyDescent="0.25">
      <c r="B103" s="15" t="s">
        <v>43</v>
      </c>
      <c r="C103" s="19"/>
      <c r="D103" s="19"/>
      <c r="E103" s="19">
        <v>10.68</v>
      </c>
      <c r="F103" s="19">
        <v>2</v>
      </c>
    </row>
    <row r="104" spans="2:6" x14ac:dyDescent="0.25">
      <c r="B104" s="17" t="s">
        <v>44</v>
      </c>
      <c r="C104" s="20"/>
      <c r="D104" s="20">
        <f>SUM(D92:D103)</f>
        <v>977</v>
      </c>
      <c r="E104" s="20">
        <f>SUM(E92:E103)</f>
        <v>1013.8399999999999</v>
      </c>
      <c r="F104" s="20">
        <f>SUM(F92:F103)</f>
        <v>883.73479999999995</v>
      </c>
    </row>
    <row r="107" spans="2:6" ht="13" x14ac:dyDescent="0.3">
      <c r="B107" s="11" t="s">
        <v>56</v>
      </c>
    </row>
    <row r="108" spans="2:6" x14ac:dyDescent="0.25">
      <c r="B108" s="15" t="s">
        <v>57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DDB64-F996-422C-8218-C8A66FA566CB}">
  <dimension ref="B2:F54"/>
  <sheetViews>
    <sheetView workbookViewId="0">
      <selection activeCell="B2" sqref="B2"/>
    </sheetView>
  </sheetViews>
  <sheetFormatPr defaultColWidth="8.7265625" defaultRowHeight="12.5" x14ac:dyDescent="0.25"/>
  <cols>
    <col min="1" max="1" width="6.453125" style="5" customWidth="1"/>
    <col min="2" max="2" width="51.1796875" style="5" customWidth="1"/>
    <col min="3" max="6" width="10.453125" style="5" customWidth="1"/>
    <col min="7" max="16384" width="8.7265625" style="5"/>
  </cols>
  <sheetData>
    <row r="2" spans="2:6" ht="13" x14ac:dyDescent="0.3">
      <c r="B2" s="11" t="s">
        <v>82</v>
      </c>
    </row>
    <row r="4" spans="2:6" s="12" customFormat="1" ht="24.65" customHeight="1" x14ac:dyDescent="0.25">
      <c r="C4" s="12">
        <v>2022</v>
      </c>
      <c r="D4" s="12">
        <v>2023</v>
      </c>
      <c r="E4" s="12">
        <v>2024</v>
      </c>
      <c r="F4" s="12">
        <v>2025</v>
      </c>
    </row>
    <row r="5" spans="2:6" s="12" customFormat="1" ht="11.15" customHeight="1" x14ac:dyDescent="0.25">
      <c r="C5" s="12" t="s">
        <v>83</v>
      </c>
      <c r="D5" s="12" t="s">
        <v>83</v>
      </c>
      <c r="E5" s="12" t="s">
        <v>83</v>
      </c>
      <c r="F5" s="12" t="s">
        <v>83</v>
      </c>
    </row>
    <row r="6" spans="2:6" x14ac:dyDescent="0.25">
      <c r="B6" s="13" t="s">
        <v>84</v>
      </c>
      <c r="C6" s="14"/>
      <c r="D6" s="14"/>
      <c r="E6" s="14"/>
      <c r="F6" s="14"/>
    </row>
    <row r="7" spans="2:6" x14ac:dyDescent="0.25">
      <c r="B7" s="15" t="s">
        <v>32</v>
      </c>
      <c r="C7" s="16"/>
      <c r="D7" s="16">
        <v>239</v>
      </c>
      <c r="E7" s="16">
        <v>237</v>
      </c>
      <c r="F7" s="16">
        <v>5</v>
      </c>
    </row>
    <row r="8" spans="2:6" x14ac:dyDescent="0.25">
      <c r="B8" s="15" t="s">
        <v>33</v>
      </c>
      <c r="C8" s="16"/>
      <c r="D8" s="16">
        <v>29</v>
      </c>
      <c r="E8" s="16">
        <v>182</v>
      </c>
      <c r="F8" s="16">
        <v>3</v>
      </c>
    </row>
    <row r="9" spans="2:6" x14ac:dyDescent="0.25">
      <c r="B9" s="15" t="s">
        <v>34</v>
      </c>
      <c r="C9" s="16"/>
      <c r="D9" s="16"/>
      <c r="E9" s="16">
        <v>28</v>
      </c>
      <c r="F9" s="16">
        <v>0</v>
      </c>
    </row>
    <row r="10" spans="2:6" x14ac:dyDescent="0.25">
      <c r="B10" s="15" t="s">
        <v>35</v>
      </c>
      <c r="C10" s="16"/>
      <c r="D10" s="16">
        <v>1357</v>
      </c>
      <c r="E10" s="16">
        <v>1281</v>
      </c>
      <c r="F10" s="16">
        <v>258</v>
      </c>
    </row>
    <row r="11" spans="2:6" x14ac:dyDescent="0.25">
      <c r="B11" s="15" t="s">
        <v>36</v>
      </c>
      <c r="C11" s="16"/>
      <c r="D11" s="16">
        <v>2889</v>
      </c>
      <c r="E11" s="16">
        <v>3308</v>
      </c>
      <c r="F11" s="16">
        <v>515</v>
      </c>
    </row>
    <row r="12" spans="2:6" x14ac:dyDescent="0.25">
      <c r="B12" s="15" t="s">
        <v>37</v>
      </c>
      <c r="C12" s="16"/>
      <c r="D12" s="16">
        <v>171</v>
      </c>
      <c r="E12" s="16">
        <v>153</v>
      </c>
      <c r="F12" s="16">
        <v>34</v>
      </c>
    </row>
    <row r="13" spans="2:6" x14ac:dyDescent="0.25">
      <c r="B13" s="15" t="s">
        <v>38</v>
      </c>
      <c r="C13" s="16"/>
      <c r="D13" s="16">
        <v>109</v>
      </c>
      <c r="E13" s="16">
        <v>111</v>
      </c>
      <c r="F13" s="16">
        <v>105</v>
      </c>
    </row>
    <row r="14" spans="2:6" x14ac:dyDescent="0.25">
      <c r="B14" s="15" t="s">
        <v>39</v>
      </c>
      <c r="C14" s="16"/>
      <c r="D14" s="16">
        <v>690</v>
      </c>
      <c r="E14" s="16">
        <v>820</v>
      </c>
      <c r="F14" s="16">
        <v>245</v>
      </c>
    </row>
    <row r="15" spans="2:6" x14ac:dyDescent="0.25">
      <c r="B15" s="15" t="s">
        <v>40</v>
      </c>
      <c r="C15" s="16"/>
      <c r="D15" s="16">
        <v>69</v>
      </c>
      <c r="E15" s="16">
        <v>107</v>
      </c>
      <c r="F15" s="16">
        <v>1</v>
      </c>
    </row>
    <row r="16" spans="2:6" x14ac:dyDescent="0.25">
      <c r="B16" s="15" t="s">
        <v>41</v>
      </c>
      <c r="C16" s="16"/>
      <c r="D16" s="16"/>
      <c r="E16" s="16">
        <v>50</v>
      </c>
      <c r="F16" s="16">
        <v>1</v>
      </c>
    </row>
    <row r="17" spans="2:6" x14ac:dyDescent="0.25">
      <c r="B17" s="15" t="s">
        <v>42</v>
      </c>
      <c r="C17" s="16"/>
      <c r="D17" s="16">
        <v>151</v>
      </c>
      <c r="E17" s="16">
        <v>323</v>
      </c>
      <c r="F17" s="16">
        <v>4</v>
      </c>
    </row>
    <row r="18" spans="2:6" x14ac:dyDescent="0.25">
      <c r="B18" s="15" t="s">
        <v>43</v>
      </c>
      <c r="C18" s="16"/>
      <c r="D18" s="16">
        <v>138</v>
      </c>
      <c r="E18" s="16">
        <v>87</v>
      </c>
      <c r="F18" s="16">
        <v>0</v>
      </c>
    </row>
    <row r="19" spans="2:6" x14ac:dyDescent="0.25">
      <c r="B19" s="17" t="s">
        <v>44</v>
      </c>
      <c r="C19" s="18"/>
      <c r="D19" s="18">
        <f>SUM(D7:D18)</f>
        <v>5842</v>
      </c>
      <c r="E19" s="18">
        <f>SUM(E7:E18)</f>
        <v>6687</v>
      </c>
      <c r="F19" s="18">
        <f>SUM(F7:F18)</f>
        <v>1171</v>
      </c>
    </row>
    <row r="20" spans="2:6" ht="21" customHeight="1" x14ac:dyDescent="0.25"/>
    <row r="21" spans="2:6" x14ac:dyDescent="0.25">
      <c r="B21" s="12"/>
      <c r="C21" s="12">
        <v>2022</v>
      </c>
      <c r="D21" s="12">
        <v>2023</v>
      </c>
      <c r="E21" s="12">
        <v>2024</v>
      </c>
      <c r="F21" s="12">
        <v>2025</v>
      </c>
    </row>
    <row r="22" spans="2:6" x14ac:dyDescent="0.25">
      <c r="B22" s="12"/>
      <c r="C22" s="12" t="s">
        <v>50</v>
      </c>
      <c r="D22" s="12" t="s">
        <v>50</v>
      </c>
      <c r="E22" s="12" t="s">
        <v>50</v>
      </c>
      <c r="F22" s="12" t="s">
        <v>50</v>
      </c>
    </row>
    <row r="23" spans="2:6" x14ac:dyDescent="0.25">
      <c r="B23" s="13" t="s">
        <v>85</v>
      </c>
      <c r="C23" s="14"/>
      <c r="D23" s="14"/>
      <c r="E23" s="14"/>
      <c r="F23" s="14"/>
    </row>
    <row r="24" spans="2:6" x14ac:dyDescent="0.25">
      <c r="B24" s="15" t="s">
        <v>32</v>
      </c>
      <c r="C24" s="25"/>
      <c r="D24" s="25">
        <v>0.97199999999999998</v>
      </c>
      <c r="E24" s="25">
        <v>0.94040000000000001</v>
      </c>
      <c r="F24" s="25">
        <v>2.0242914979757099E-2</v>
      </c>
    </row>
    <row r="25" spans="2:6" x14ac:dyDescent="0.25">
      <c r="B25" s="15" t="s">
        <v>33</v>
      </c>
      <c r="C25" s="25"/>
      <c r="D25" s="25">
        <v>0.158</v>
      </c>
      <c r="E25" s="25">
        <v>1</v>
      </c>
      <c r="F25" s="25">
        <v>1.8987341772151899E-2</v>
      </c>
    </row>
    <row r="26" spans="2:6" x14ac:dyDescent="0.25">
      <c r="B26" s="15" t="s">
        <v>34</v>
      </c>
      <c r="C26" s="25"/>
      <c r="D26" s="25"/>
      <c r="E26" s="25">
        <v>1</v>
      </c>
      <c r="F26" s="25">
        <v>0</v>
      </c>
    </row>
    <row r="27" spans="2:6" x14ac:dyDescent="0.25">
      <c r="B27" s="15" t="s">
        <v>35</v>
      </c>
      <c r="C27" s="25"/>
      <c r="D27" s="25">
        <v>0.90700000000000003</v>
      </c>
      <c r="E27" s="25">
        <v>0.94950000000000001</v>
      </c>
      <c r="F27" s="25">
        <v>0.18804664723032069</v>
      </c>
    </row>
    <row r="28" spans="2:6" x14ac:dyDescent="0.25">
      <c r="B28" s="15" t="s">
        <v>36</v>
      </c>
      <c r="C28" s="25"/>
      <c r="D28" s="25">
        <v>0.79449999999999998</v>
      </c>
      <c r="E28" s="25">
        <v>0.92349999999999999</v>
      </c>
      <c r="F28" s="25">
        <v>0.1412894375857339</v>
      </c>
    </row>
    <row r="29" spans="2:6" x14ac:dyDescent="0.25">
      <c r="B29" s="15" t="s">
        <v>37</v>
      </c>
      <c r="C29" s="25"/>
      <c r="D29" s="25">
        <v>0.72199999999999998</v>
      </c>
      <c r="E29" s="25">
        <v>0.98699999999999999</v>
      </c>
      <c r="F29" s="25">
        <v>0.21518987341772153</v>
      </c>
    </row>
    <row r="30" spans="2:6" x14ac:dyDescent="0.25">
      <c r="B30" s="15" t="s">
        <v>38</v>
      </c>
      <c r="C30" s="25"/>
      <c r="D30" s="25">
        <v>0.95599999999999996</v>
      </c>
      <c r="E30" s="25">
        <v>1</v>
      </c>
      <c r="F30" s="25">
        <v>0</v>
      </c>
    </row>
    <row r="31" spans="2:6" x14ac:dyDescent="0.25">
      <c r="B31" s="15" t="s">
        <v>39</v>
      </c>
      <c r="C31" s="25"/>
      <c r="D31" s="25">
        <v>0.76200000000000001</v>
      </c>
      <c r="E31" s="25">
        <v>0.89910000000000001</v>
      </c>
      <c r="F31" s="25">
        <v>0.27</v>
      </c>
    </row>
    <row r="32" spans="2:6" x14ac:dyDescent="0.25">
      <c r="B32" s="15" t="s">
        <v>40</v>
      </c>
      <c r="C32" s="25"/>
      <c r="D32" s="25">
        <v>0.57999999999999996</v>
      </c>
      <c r="E32" s="25">
        <v>0.9304</v>
      </c>
      <c r="F32" s="25">
        <v>8.5470085470085479E-3</v>
      </c>
    </row>
    <row r="33" spans="2:6" x14ac:dyDescent="0.25">
      <c r="B33" s="15" t="s">
        <v>41</v>
      </c>
      <c r="C33" s="25"/>
      <c r="D33" s="25"/>
      <c r="E33" s="25">
        <v>1</v>
      </c>
      <c r="F33" s="25">
        <v>2.0000000000000001E-4</v>
      </c>
    </row>
    <row r="34" spans="2:6" x14ac:dyDescent="0.25">
      <c r="B34" s="15" t="s">
        <v>42</v>
      </c>
      <c r="C34" s="25"/>
      <c r="D34" s="25">
        <v>0.48599999999999999</v>
      </c>
      <c r="E34" s="25">
        <v>0.96409999999999996</v>
      </c>
      <c r="F34" s="25">
        <v>1.1527377521613832E-2</v>
      </c>
    </row>
    <row r="35" spans="2:6" x14ac:dyDescent="0.25">
      <c r="B35" s="15" t="s">
        <v>43</v>
      </c>
      <c r="C35" s="25"/>
      <c r="D35" s="25">
        <v>1.022</v>
      </c>
      <c r="E35" s="25">
        <v>0.91569999999999996</v>
      </c>
      <c r="F35" s="25">
        <v>0</v>
      </c>
    </row>
    <row r="36" spans="2:6" x14ac:dyDescent="0.25">
      <c r="B36" s="17" t="s">
        <v>44</v>
      </c>
      <c r="C36" s="26"/>
      <c r="D36" s="26">
        <v>0.7861660610954111</v>
      </c>
      <c r="E36" s="26">
        <v>0.93080793961420183</v>
      </c>
      <c r="F36" s="26">
        <v>8.31485E-2</v>
      </c>
    </row>
    <row r="37" spans="2:6" ht="25.5" customHeight="1" x14ac:dyDescent="0.25"/>
    <row r="38" spans="2:6" x14ac:dyDescent="0.25">
      <c r="B38" s="12"/>
      <c r="C38" s="12">
        <v>2022</v>
      </c>
      <c r="D38" s="12">
        <v>2023</v>
      </c>
      <c r="E38" s="12">
        <v>2024</v>
      </c>
      <c r="F38" s="12">
        <v>2025</v>
      </c>
    </row>
    <row r="39" spans="2:6" x14ac:dyDescent="0.25">
      <c r="B39" s="12"/>
      <c r="C39" s="12" t="s">
        <v>86</v>
      </c>
      <c r="D39" s="12" t="s">
        <v>86</v>
      </c>
      <c r="E39" s="12" t="s">
        <v>86</v>
      </c>
      <c r="F39" s="12" t="s">
        <v>86</v>
      </c>
    </row>
    <row r="40" spans="2:6" x14ac:dyDescent="0.25">
      <c r="B40" s="13" t="s">
        <v>87</v>
      </c>
      <c r="C40" s="24"/>
      <c r="D40" s="24"/>
      <c r="E40" s="24"/>
      <c r="F40" s="24"/>
    </row>
    <row r="41" spans="2:6" x14ac:dyDescent="0.25">
      <c r="B41" s="15" t="s">
        <v>32</v>
      </c>
      <c r="C41" s="16"/>
      <c r="D41" s="16">
        <v>179.25</v>
      </c>
      <c r="E41" s="16">
        <v>237</v>
      </c>
      <c r="F41" s="16">
        <v>202.5</v>
      </c>
    </row>
    <row r="42" spans="2:6" x14ac:dyDescent="0.25">
      <c r="B42" s="15" t="s">
        <v>33</v>
      </c>
      <c r="C42" s="16"/>
      <c r="D42" s="16">
        <v>24.25</v>
      </c>
      <c r="E42" s="16">
        <v>225</v>
      </c>
      <c r="F42" s="16">
        <v>33.75</v>
      </c>
    </row>
    <row r="43" spans="2:6" x14ac:dyDescent="0.25">
      <c r="B43" s="15" t="s">
        <v>34</v>
      </c>
      <c r="C43" s="16"/>
      <c r="D43" s="16"/>
      <c r="E43" s="16">
        <v>45</v>
      </c>
      <c r="F43" s="16">
        <v>0</v>
      </c>
    </row>
    <row r="44" spans="2:6" x14ac:dyDescent="0.25">
      <c r="B44" s="15" t="s">
        <v>35</v>
      </c>
      <c r="C44" s="16"/>
      <c r="D44" s="16">
        <v>1665</v>
      </c>
      <c r="E44" s="16">
        <v>2223</v>
      </c>
      <c r="F44" s="16">
        <v>1984.5</v>
      </c>
    </row>
    <row r="45" spans="2:6" x14ac:dyDescent="0.25">
      <c r="B45" s="15" t="s">
        <v>36</v>
      </c>
      <c r="C45" s="16"/>
      <c r="D45" s="16">
        <v>3087</v>
      </c>
      <c r="E45" s="16">
        <v>3369</v>
      </c>
      <c r="F45" s="16">
        <v>4868</v>
      </c>
    </row>
    <row r="46" spans="2:6" x14ac:dyDescent="0.25">
      <c r="B46" s="15" t="s">
        <v>37</v>
      </c>
      <c r="C46" s="16"/>
      <c r="D46" s="16">
        <v>128.25</v>
      </c>
      <c r="E46" s="16">
        <v>158</v>
      </c>
      <c r="F46" s="16">
        <v>34</v>
      </c>
    </row>
    <row r="47" spans="2:6" x14ac:dyDescent="0.25">
      <c r="B47" s="15" t="s">
        <v>38</v>
      </c>
      <c r="C47" s="16"/>
      <c r="D47" s="16">
        <v>81.75</v>
      </c>
      <c r="E47" s="16">
        <v>111</v>
      </c>
      <c r="F47" s="16"/>
    </row>
    <row r="48" spans="2:6" x14ac:dyDescent="0.25">
      <c r="B48" s="15" t="s">
        <v>39</v>
      </c>
      <c r="C48" s="16"/>
      <c r="D48" s="16">
        <v>859</v>
      </c>
      <c r="E48" s="16">
        <v>833</v>
      </c>
      <c r="F48" s="16">
        <v>37</v>
      </c>
    </row>
    <row r="49" spans="2:6" x14ac:dyDescent="0.25">
      <c r="B49" s="15" t="s">
        <v>40</v>
      </c>
      <c r="C49" s="16"/>
      <c r="D49" s="16">
        <v>51.75</v>
      </c>
      <c r="E49" s="16">
        <v>127</v>
      </c>
      <c r="F49" s="16">
        <v>20.25</v>
      </c>
    </row>
    <row r="50" spans="2:6" x14ac:dyDescent="0.25">
      <c r="B50" s="15" t="s">
        <v>41</v>
      </c>
      <c r="C50" s="16"/>
      <c r="D50" s="16"/>
      <c r="E50" s="16">
        <v>50</v>
      </c>
      <c r="F50" s="16">
        <v>2</v>
      </c>
    </row>
    <row r="51" spans="2:6" x14ac:dyDescent="0.25">
      <c r="B51" s="15" t="s">
        <v>42</v>
      </c>
      <c r="C51" s="16"/>
      <c r="D51" s="16">
        <v>137.25</v>
      </c>
      <c r="E51" s="16">
        <v>362</v>
      </c>
      <c r="F51" s="16">
        <v>33.75</v>
      </c>
    </row>
    <row r="52" spans="2:6" x14ac:dyDescent="0.25">
      <c r="B52" s="15" t="s">
        <v>43</v>
      </c>
      <c r="C52" s="16"/>
      <c r="D52" s="16">
        <v>103.5</v>
      </c>
      <c r="E52" s="16">
        <v>87</v>
      </c>
      <c r="F52" s="16">
        <v>0</v>
      </c>
    </row>
    <row r="53" spans="2:6" x14ac:dyDescent="0.25">
      <c r="B53" s="17" t="s">
        <v>44</v>
      </c>
      <c r="C53" s="18"/>
      <c r="D53" s="18">
        <f>SUM(D41:D52)</f>
        <v>6317</v>
      </c>
      <c r="E53" s="18">
        <f>SUM(E41:E52)</f>
        <v>7827</v>
      </c>
      <c r="F53" s="18">
        <f>SUM(F41:F52)</f>
        <v>7215.75</v>
      </c>
    </row>
    <row r="54" spans="2:6" ht="25.5" customHeight="1" x14ac:dyDescent="0.25"/>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A675D-E0FC-4FA8-89E8-40E1B9EEADAD}">
  <dimension ref="A1"/>
  <sheetViews>
    <sheetView workbookViewId="0"/>
  </sheetViews>
  <sheetFormatPr defaultColWidth="8.7265625" defaultRowHeight="14.5" x14ac:dyDescent="0.35"/>
  <cols>
    <col min="1" max="16384" width="8.7265625" style="10"/>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Cover</vt:lpstr>
      <vt:lpstr>Disclaimer</vt:lpstr>
      <vt:lpstr>Content</vt:lpstr>
      <vt:lpstr>Environmental KPIs &gt;&gt;&gt;</vt:lpstr>
      <vt:lpstr>1. Energy</vt:lpstr>
      <vt:lpstr>2. GHG Emissions</vt:lpstr>
      <vt:lpstr>3. Water and Material</vt:lpstr>
      <vt:lpstr>4. Environmental Training</vt:lpstr>
      <vt:lpstr>Social KPIs &gt;&gt;&gt;</vt:lpstr>
      <vt:lpstr>6. Our Community</vt:lpstr>
      <vt:lpstr>5. Our People</vt:lpstr>
      <vt:lpstr>7. Supplier Social Impact</vt:lpstr>
      <vt:lpstr>8. Our Customers</vt:lpstr>
      <vt:lpstr>Governance KPIs &gt;&gt;&gt;</vt:lpstr>
      <vt:lpstr>9. Governance Structure</vt:lpstr>
      <vt:lpstr>10. Ethics and Data Privacy</vt:lpstr>
    </vt:vector>
  </TitlesOfParts>
  <Company>ArabBank PLC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Ihab Alkhalili - ESG Office</dc:creator>
  <cp:lastModifiedBy>Ihab Alkhalili - ESG Office</cp:lastModifiedBy>
  <dcterms:created xsi:type="dcterms:W3CDTF">2026-06-07T06:34:17Z</dcterms:created>
  <dcterms:modified xsi:type="dcterms:W3CDTF">2026-06-30T07:03:43Z</dcterms:modified>
</cp:coreProperties>
</file>